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2.中国地区\2025（令和7）年\000_登録関連\"/>
    </mc:Choice>
  </mc:AlternateContent>
  <xr:revisionPtr revIDLastSave="0" documentId="13_ncr:1_{DB1EDFC7-0406-4BEE-96B0-6D2F4270C6CE}" xr6:coauthVersionLast="36" xr6:coauthVersionMax="36" xr10:uidLastSave="{00000000-0000-0000-0000-000000000000}"/>
  <bookViews>
    <workbookView xWindow="0" yWindow="0" windowWidth="24000" windowHeight="9510" tabRatio="1000" firstSheet="5" activeTab="9" xr2:uid="{00000000-000D-0000-FFFF-FFFF00000000}"/>
  </bookViews>
  <sheets>
    <sheet name="年度初振込明細" sheetId="71" r:id="rId1"/>
    <sheet name="はじめに" sheetId="81" r:id="rId2"/>
    <sheet name="【入力用】チーム登録" sheetId="36" r:id="rId3"/>
    <sheet name="【印刷用】チーム登録票" sheetId="15" r:id="rId4"/>
    <sheet name="【入力用】個人登録票" sheetId="79" r:id="rId5"/>
    <sheet name="【印刷用】個人登録票" sheetId="47" r:id="rId6"/>
    <sheet name="【入力用】日本協会登録用紙" sheetId="1" r:id="rId7"/>
    <sheet name="【印刷用】日本協会登録用紙" sheetId="60" r:id="rId8"/>
    <sheet name="【入力用】東西・全日本インカレ申込書" sheetId="9" r:id="rId9"/>
    <sheet name="【印刷用】東西・全日本インカレ申込書" sheetId="56" r:id="rId10"/>
    <sheet name="【入力・提出用】全日本インカレ写真ページ" sheetId="53" r:id="rId11"/>
    <sheet name="blank" sheetId="78" r:id="rId12"/>
    <sheet name="ここから右は不要説も出ていました(全日本の登録には不要です)" sheetId="82" r:id="rId13"/>
    <sheet name="入力シート(個票)" sheetId="39" r:id="rId14"/>
    <sheet name="日ソ追加登録用紙" sheetId="73" r:id="rId15"/>
  </sheets>
  <externalReferences>
    <externalReference r:id="rId16"/>
  </externalReferences>
  <definedNames>
    <definedName name="_xlnm._FilterDatabase" localSheetId="2" hidden="1">【入力用】チーム登録!$H$19:$H$44</definedName>
    <definedName name="_xlnm.Print_Area" localSheetId="3">【印刷用】チーム登録票!$A$1:$H$37</definedName>
    <definedName name="_xlnm.Print_Area" localSheetId="5">【印刷用】個人登録票!$A$1:$P$127</definedName>
    <definedName name="_xlnm.Print_Area" localSheetId="9">【印刷用】東西・全日本インカレ申込書!$B$3:$V$52</definedName>
    <definedName name="_xlnm.Print_Area" localSheetId="7">【印刷用】日本協会登録用紙!$C$2:$AI$133</definedName>
    <definedName name="_xlnm.Print_Area" localSheetId="10">【入力・提出用】全日本インカレ写真ページ!$A$1:$K$25</definedName>
    <definedName name="_xlnm.Print_Area" localSheetId="2">【入力用】チーム登録!$A$1:$E$43</definedName>
    <definedName name="_xlnm.Print_Area" localSheetId="4">【入力用】個人登録票!$A$1:$AB$127</definedName>
    <definedName name="_xlnm.Print_Area" localSheetId="8">【入力用】東西・全日本インカレ申込書!$B$3:$V$52</definedName>
    <definedName name="_xlnm.Print_Area" localSheetId="6">【入力用】日本協会登録用紙!$C$2:$AI$133</definedName>
    <definedName name="_xlnm.Print_Area" localSheetId="14">日ソ追加登録用紙!$B$1:$R$31</definedName>
    <definedName name="_xlnm.Print_Area" localSheetId="13">'入力シート(個票)'!$A$1:$P$7</definedName>
    <definedName name="_xlnm.Print_Area" localSheetId="0">年度初振込明細!$A$2:$J$16</definedName>
    <definedName name="大学" localSheetId="5">【印刷用】個人登録票!#REF!</definedName>
    <definedName name="大学" localSheetId="2">【入力用】チーム登録!#REF!</definedName>
    <definedName name="大学" localSheetId="4">【入力用】個人登録票!#REF!</definedName>
    <definedName name="大学" localSheetId="13">'入力シート(個票)'!#REF!</definedName>
  </definedNames>
  <calcPr calcId="191029"/>
</workbook>
</file>

<file path=xl/calcChain.xml><?xml version="1.0" encoding="utf-8"?>
<calcChain xmlns="http://schemas.openxmlformats.org/spreadsheetml/2006/main">
  <c r="A14" i="56" l="1"/>
  <c r="A67" i="47" l="1"/>
  <c r="A66" i="47"/>
  <c r="A65" i="47"/>
  <c r="A64" i="47"/>
  <c r="A63" i="47"/>
  <c r="A62" i="47"/>
  <c r="A61" i="47"/>
  <c r="A123" i="47"/>
  <c r="A124" i="47"/>
  <c r="A125" i="47"/>
  <c r="A126" i="47"/>
  <c r="A127" i="47"/>
  <c r="B61" i="47"/>
  <c r="B62" i="47"/>
  <c r="B63" i="47"/>
  <c r="B64" i="47"/>
  <c r="B65"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K52" i="56" l="1"/>
  <c r="I52" i="56"/>
  <c r="G52" i="56"/>
  <c r="E52" i="56"/>
  <c r="L48" i="56"/>
  <c r="E48" i="56"/>
  <c r="M49" i="56"/>
  <c r="S46" i="56"/>
  <c r="P46" i="56"/>
  <c r="M46" i="56"/>
  <c r="I46" i="56"/>
  <c r="B46" i="56"/>
  <c r="B1" i="56"/>
  <c r="A15" i="56"/>
  <c r="C15" i="56" s="1"/>
  <c r="A16" i="56"/>
  <c r="A17" i="56"/>
  <c r="S17" i="56" s="1"/>
  <c r="A18" i="56"/>
  <c r="A19" i="56"/>
  <c r="T19" i="56" s="1"/>
  <c r="A20" i="56"/>
  <c r="A21" i="56"/>
  <c r="T21" i="56" s="1"/>
  <c r="A22" i="56"/>
  <c r="T22" i="56" s="1"/>
  <c r="A23" i="56"/>
  <c r="S23" i="56" s="1"/>
  <c r="A24" i="56"/>
  <c r="A25" i="56"/>
  <c r="S25" i="56" s="1"/>
  <c r="A26" i="56"/>
  <c r="A27" i="56"/>
  <c r="S27" i="56" s="1"/>
  <c r="A28" i="56"/>
  <c r="A29" i="56"/>
  <c r="S29" i="56" s="1"/>
  <c r="A30" i="56"/>
  <c r="T30" i="56" s="1"/>
  <c r="A31" i="56"/>
  <c r="T31" i="56" s="1"/>
  <c r="A32" i="56"/>
  <c r="A33" i="56"/>
  <c r="T33" i="56" s="1"/>
  <c r="A34" i="56"/>
  <c r="A35" i="56"/>
  <c r="T35" i="56" s="1"/>
  <c r="A36" i="56"/>
  <c r="A37" i="56"/>
  <c r="T37" i="56" s="1"/>
  <c r="A38" i="56"/>
  <c r="T38" i="56" s="1"/>
  <c r="A39" i="56"/>
  <c r="S39" i="56" s="1"/>
  <c r="A40" i="56"/>
  <c r="A41" i="56"/>
  <c r="S41" i="56" s="1"/>
  <c r="A42" i="56"/>
  <c r="A43" i="56"/>
  <c r="T43" i="56" s="1"/>
  <c r="T14" i="56"/>
  <c r="P18"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14" i="56"/>
  <c r="J8" i="56"/>
  <c r="J9" i="56"/>
  <c r="J7" i="56"/>
  <c r="H43" i="56"/>
  <c r="E43" i="56"/>
  <c r="T42" i="56"/>
  <c r="S42" i="56"/>
  <c r="P42" i="56"/>
  <c r="K42" i="56"/>
  <c r="H42" i="56"/>
  <c r="G42" i="56"/>
  <c r="E42" i="56"/>
  <c r="C42" i="56"/>
  <c r="T41" i="56"/>
  <c r="P41" i="56"/>
  <c r="H41" i="56"/>
  <c r="E41" i="56"/>
  <c r="T40" i="56"/>
  <c r="S40" i="56"/>
  <c r="P40" i="56"/>
  <c r="K40" i="56"/>
  <c r="H40" i="56"/>
  <c r="G40" i="56"/>
  <c r="E40" i="56"/>
  <c r="C40" i="56"/>
  <c r="T39" i="56"/>
  <c r="P39" i="56"/>
  <c r="H39" i="56"/>
  <c r="E39" i="56"/>
  <c r="C38" i="56"/>
  <c r="S37" i="56"/>
  <c r="K37" i="56"/>
  <c r="G37" i="56"/>
  <c r="C37" i="56"/>
  <c r="T36" i="56"/>
  <c r="S36" i="56"/>
  <c r="P36" i="56"/>
  <c r="K36" i="56"/>
  <c r="H36" i="56"/>
  <c r="G36" i="56"/>
  <c r="E36" i="56"/>
  <c r="C36" i="56"/>
  <c r="S35" i="56"/>
  <c r="K35" i="56"/>
  <c r="G35" i="56"/>
  <c r="C35" i="56"/>
  <c r="T34" i="56"/>
  <c r="S34" i="56"/>
  <c r="P34" i="56"/>
  <c r="K34" i="56"/>
  <c r="H34" i="56"/>
  <c r="G34" i="56"/>
  <c r="E34" i="56"/>
  <c r="C34" i="56"/>
  <c r="S33" i="56"/>
  <c r="K33" i="56"/>
  <c r="G33" i="56"/>
  <c r="C33" i="56"/>
  <c r="T32" i="56"/>
  <c r="S32" i="56"/>
  <c r="P32" i="56"/>
  <c r="K32" i="56"/>
  <c r="H32" i="56"/>
  <c r="G32" i="56"/>
  <c r="E32" i="56"/>
  <c r="C32" i="56"/>
  <c r="S31" i="56"/>
  <c r="K31" i="56"/>
  <c r="G31" i="56"/>
  <c r="C31" i="56"/>
  <c r="C30" i="56"/>
  <c r="T29" i="56"/>
  <c r="P29" i="56"/>
  <c r="H29" i="56"/>
  <c r="E29" i="56"/>
  <c r="T28" i="56"/>
  <c r="S28" i="56"/>
  <c r="P28" i="56"/>
  <c r="K28" i="56"/>
  <c r="H28" i="56"/>
  <c r="G28" i="56"/>
  <c r="E28" i="56"/>
  <c r="C28" i="56"/>
  <c r="T27" i="56"/>
  <c r="P27" i="56"/>
  <c r="H27" i="56"/>
  <c r="E27" i="56"/>
  <c r="T26" i="56"/>
  <c r="S26" i="56"/>
  <c r="P26" i="56"/>
  <c r="K26" i="56"/>
  <c r="H26" i="56"/>
  <c r="G26" i="56"/>
  <c r="E26" i="56"/>
  <c r="C26" i="56"/>
  <c r="T25" i="56"/>
  <c r="P25" i="56"/>
  <c r="H25" i="56"/>
  <c r="E25" i="56"/>
  <c r="T24" i="56"/>
  <c r="S24" i="56"/>
  <c r="P24" i="56"/>
  <c r="K24" i="56"/>
  <c r="H24" i="56"/>
  <c r="G24" i="56"/>
  <c r="E24" i="56"/>
  <c r="C24" i="56"/>
  <c r="T23" i="56"/>
  <c r="P23" i="56"/>
  <c r="H23" i="56"/>
  <c r="E23" i="56"/>
  <c r="C22" i="56"/>
  <c r="S21" i="56"/>
  <c r="K21" i="56"/>
  <c r="G21" i="56"/>
  <c r="C21" i="56"/>
  <c r="T20" i="56"/>
  <c r="S20" i="56"/>
  <c r="P20" i="56"/>
  <c r="K20" i="56"/>
  <c r="H20" i="56"/>
  <c r="G20" i="56"/>
  <c r="E20" i="56"/>
  <c r="C20" i="56"/>
  <c r="S19" i="56"/>
  <c r="K19" i="56"/>
  <c r="G19" i="56"/>
  <c r="C19" i="56"/>
  <c r="T18" i="56"/>
  <c r="S18" i="56"/>
  <c r="K18" i="56"/>
  <c r="H18" i="56"/>
  <c r="G18" i="56"/>
  <c r="E18" i="56"/>
  <c r="C18" i="56"/>
  <c r="T17" i="56"/>
  <c r="P17" i="56"/>
  <c r="H17" i="56"/>
  <c r="E17" i="56"/>
  <c r="T16" i="56"/>
  <c r="S16" i="56"/>
  <c r="P16" i="56"/>
  <c r="K16" i="56"/>
  <c r="H16" i="56"/>
  <c r="G16" i="56"/>
  <c r="E16" i="56"/>
  <c r="C16" i="56"/>
  <c r="T15" i="56"/>
  <c r="P15" i="56"/>
  <c r="H15" i="56"/>
  <c r="E15" i="56"/>
  <c r="C14" i="56"/>
  <c r="O9" i="56"/>
  <c r="F9" i="56"/>
  <c r="O8" i="56"/>
  <c r="F8" i="56"/>
  <c r="O7" i="56"/>
  <c r="F7" i="56"/>
  <c r="O6" i="56"/>
  <c r="F6" i="56"/>
  <c r="E5" i="56"/>
  <c r="J3" i="56"/>
  <c r="E3" i="56"/>
  <c r="E4" i="56"/>
  <c r="G15" i="56" l="1"/>
  <c r="K15" i="56"/>
  <c r="S15" i="56"/>
  <c r="C17" i="56"/>
  <c r="G17" i="56"/>
  <c r="K17" i="56"/>
  <c r="E19" i="56"/>
  <c r="H19" i="56"/>
  <c r="P19" i="56"/>
  <c r="E21" i="56"/>
  <c r="H21" i="56"/>
  <c r="P21" i="56"/>
  <c r="C23" i="56"/>
  <c r="G23" i="56"/>
  <c r="K23" i="56"/>
  <c r="C25" i="56"/>
  <c r="G25" i="56"/>
  <c r="K25" i="56"/>
  <c r="C27" i="56"/>
  <c r="G27" i="56"/>
  <c r="K27" i="56"/>
  <c r="C29" i="56"/>
  <c r="G29" i="56"/>
  <c r="K29" i="56"/>
  <c r="E31" i="56"/>
  <c r="H31" i="56"/>
  <c r="P31" i="56"/>
  <c r="E33" i="56"/>
  <c r="H33" i="56"/>
  <c r="P33" i="56"/>
  <c r="E35" i="56"/>
  <c r="H35" i="56"/>
  <c r="P35" i="56"/>
  <c r="E37" i="56"/>
  <c r="H37" i="56"/>
  <c r="P37" i="56"/>
  <c r="C39" i="56"/>
  <c r="G39" i="56"/>
  <c r="K39" i="56"/>
  <c r="C41" i="56"/>
  <c r="G41" i="56"/>
  <c r="K41" i="56"/>
  <c r="C43" i="56"/>
  <c r="G43" i="56"/>
  <c r="E22" i="56"/>
  <c r="E30" i="56"/>
  <c r="E38" i="56"/>
  <c r="G22" i="56"/>
  <c r="G30" i="56"/>
  <c r="G38" i="56"/>
  <c r="H22" i="56"/>
  <c r="H30" i="56"/>
  <c r="H38" i="56"/>
  <c r="K22" i="56"/>
  <c r="K30" i="56"/>
  <c r="K38" i="56"/>
  <c r="K43" i="56"/>
  <c r="P22" i="56"/>
  <c r="P30" i="56"/>
  <c r="P38" i="56"/>
  <c r="P43" i="56"/>
  <c r="S22" i="56"/>
  <c r="S30" i="56"/>
  <c r="S38" i="56"/>
  <c r="S43" i="56"/>
  <c r="H14" i="56"/>
  <c r="E14" i="56"/>
  <c r="G14" i="56"/>
  <c r="S14" i="56"/>
  <c r="K14" i="56"/>
  <c r="P14" i="56"/>
  <c r="G23" i="60"/>
  <c r="E23" i="60"/>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I55" i="60" s="1"/>
  <c r="W54" i="60"/>
  <c r="O54" i="60"/>
  <c r="G54" i="60"/>
  <c r="E54" i="60"/>
  <c r="C54" i="60"/>
  <c r="I54" i="60" s="1"/>
  <c r="C53" i="60"/>
  <c r="I53" i="60" s="1"/>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5" i="71"/>
  <c r="H4" i="71"/>
  <c r="B5" i="71"/>
  <c r="G23" i="1" l="1"/>
  <c r="E23" i="1"/>
  <c r="G21" i="1" l="1"/>
  <c r="G22" i="1"/>
  <c r="G20" i="1"/>
  <c r="E21" i="1"/>
  <c r="E22" i="1"/>
  <c r="E20" i="1"/>
  <c r="W20" i="60" l="1"/>
  <c r="O20" i="60"/>
  <c r="I20" i="60"/>
  <c r="AA31" i="60"/>
  <c r="AG31" i="60" s="1"/>
  <c r="AA30" i="60"/>
  <c r="AG30" i="60" s="1"/>
  <c r="AA29" i="60"/>
  <c r="AG29" i="60" s="1"/>
  <c r="AA28" i="60"/>
  <c r="AG28" i="60" s="1"/>
  <c r="AA27" i="60"/>
  <c r="AG27" i="60" s="1"/>
  <c r="AA26" i="60"/>
  <c r="AA25" i="60"/>
  <c r="AG25" i="60" s="1"/>
  <c r="AA24" i="60"/>
  <c r="AG24" i="60" s="1"/>
  <c r="AA23" i="60"/>
  <c r="AG23" i="60" s="1"/>
  <c r="AA22" i="60"/>
  <c r="AG22" i="60" s="1"/>
  <c r="AA21" i="60"/>
  <c r="AG21" i="60" s="1"/>
  <c r="AA20" i="60"/>
  <c r="AG20" i="60" s="1"/>
  <c r="AA18" i="60"/>
  <c r="AG18" i="60" s="1"/>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G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D30" i="15"/>
  <c r="E29" i="15"/>
  <c r="C28" i="15"/>
  <c r="H27" i="15"/>
  <c r="G27" i="15"/>
  <c r="C27" i="15"/>
  <c r="G26" i="15"/>
  <c r="D26" i="15"/>
  <c r="E25" i="15"/>
  <c r="C24" i="15"/>
  <c r="H23" i="15"/>
  <c r="G23" i="15"/>
  <c r="C23" i="15"/>
  <c r="G22" i="15"/>
  <c r="D22" i="15"/>
  <c r="E21" i="15"/>
  <c r="C20" i="15"/>
  <c r="H19" i="15"/>
  <c r="G19" i="15"/>
  <c r="C19" i="15"/>
  <c r="G18" i="15"/>
  <c r="D18" i="15"/>
  <c r="E17" i="15"/>
  <c r="C16" i="15"/>
  <c r="H15" i="15"/>
  <c r="G15" i="15"/>
  <c r="C15" i="15"/>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H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M127" i="47"/>
  <c r="J126" i="47"/>
  <c r="L125" i="47"/>
  <c r="M124" i="47"/>
  <c r="P123" i="47"/>
  <c r="N122" i="47"/>
  <c r="R121" i="47"/>
  <c r="N120" i="47"/>
  <c r="L119" i="47"/>
  <c r="P118" i="47"/>
  <c r="H117" i="47"/>
  <c r="N117" i="47"/>
  <c r="J116" i="47"/>
  <c r="N115" i="47"/>
  <c r="P114" i="47"/>
  <c r="B114" i="47"/>
  <c r="R114" i="47"/>
  <c r="L113" i="47"/>
  <c r="J112" i="47"/>
  <c r="L111" i="47"/>
  <c r="N111" i="47"/>
  <c r="P110" i="47"/>
  <c r="O109" i="47"/>
  <c r="I108" i="47"/>
  <c r="N107" i="47"/>
  <c r="R106" i="47"/>
  <c r="O105" i="47"/>
  <c r="M104" i="47"/>
  <c r="N103" i="47"/>
  <c r="N102" i="47"/>
  <c r="O101" i="47"/>
  <c r="N100" i="47"/>
  <c r="P99" i="47"/>
  <c r="M98" i="47"/>
  <c r="P97" i="47"/>
  <c r="P96" i="47"/>
  <c r="C95" i="47"/>
  <c r="P95" i="47"/>
  <c r="E93" i="47"/>
  <c r="R93" i="47"/>
  <c r="O92" i="47"/>
  <c r="N91" i="47"/>
  <c r="F90" i="47"/>
  <c r="M90" i="47"/>
  <c r="N89" i="47"/>
  <c r="P88" i="47"/>
  <c r="F87" i="47"/>
  <c r="M87" i="47"/>
  <c r="M86" i="47"/>
  <c r="J84" i="47"/>
  <c r="P82" i="47"/>
  <c r="B82" i="47"/>
  <c r="R82" i="47"/>
  <c r="N81" i="47"/>
  <c r="O80" i="47"/>
  <c r="P79" i="47"/>
  <c r="R78" i="47"/>
  <c r="O77" i="47"/>
  <c r="N76" i="47"/>
  <c r="B76" i="47"/>
  <c r="L76" i="47"/>
  <c r="I75" i="47"/>
  <c r="O74" i="47"/>
  <c r="R73" i="47"/>
  <c r="L72" i="47"/>
  <c r="N71" i="47"/>
  <c r="N70" i="47"/>
  <c r="R69" i="47"/>
  <c r="L68" i="47"/>
  <c r="O67" i="47"/>
  <c r="B67" i="47"/>
  <c r="I67" i="47"/>
  <c r="N66" i="47"/>
  <c r="P65" i="47"/>
  <c r="L64" i="47"/>
  <c r="I63" i="47"/>
  <c r="M62" i="47"/>
  <c r="R61" i="47"/>
  <c r="A60" i="47"/>
  <c r="A59" i="47"/>
  <c r="I59" i="47" s="1"/>
  <c r="O50" i="47"/>
  <c r="B50" i="47"/>
  <c r="A50" i="47"/>
  <c r="R50" i="47" s="1"/>
  <c r="A49" i="47"/>
  <c r="O49" i="47" s="1"/>
  <c r="A48" i="47"/>
  <c r="L48" i="47" s="1"/>
  <c r="E47" i="47"/>
  <c r="A47" i="47"/>
  <c r="P47" i="47" s="1"/>
  <c r="A46" i="47"/>
  <c r="N46" i="47" s="1"/>
  <c r="A45" i="47"/>
  <c r="R45" i="47" s="1"/>
  <c r="A44" i="47"/>
  <c r="L44" i="47" s="1"/>
  <c r="A43" i="47"/>
  <c r="I43" i="47" s="1"/>
  <c r="A42" i="47"/>
  <c r="R42" i="47" s="1"/>
  <c r="A41" i="47"/>
  <c r="R41" i="47" s="1"/>
  <c r="A40" i="47"/>
  <c r="L40" i="47" s="1"/>
  <c r="A39" i="47"/>
  <c r="I39" i="47" s="1"/>
  <c r="A38" i="47"/>
  <c r="N38" i="47" s="1"/>
  <c r="A37" i="47"/>
  <c r="O37" i="47" s="1"/>
  <c r="A36" i="47"/>
  <c r="L36" i="47" s="1"/>
  <c r="A35" i="47"/>
  <c r="M35" i="47" s="1"/>
  <c r="A34" i="47"/>
  <c r="O34" i="47" s="1"/>
  <c r="A33" i="47"/>
  <c r="O33" i="47" s="1"/>
  <c r="A32" i="47"/>
  <c r="L32" i="47" s="1"/>
  <c r="A31" i="47"/>
  <c r="N31" i="47" s="1"/>
  <c r="A30" i="47"/>
  <c r="R30" i="47" s="1"/>
  <c r="A29" i="47"/>
  <c r="O29" i="47" s="1"/>
  <c r="N28" i="47"/>
  <c r="B28" i="47"/>
  <c r="A28" i="47"/>
  <c r="L28" i="47" s="1"/>
  <c r="A27" i="47"/>
  <c r="I27" i="47" s="1"/>
  <c r="A26" i="47"/>
  <c r="M26" i="47" s="1"/>
  <c r="A25" i="47"/>
  <c r="P25" i="47" s="1"/>
  <c r="A24" i="47"/>
  <c r="B23" i="47"/>
  <c r="A23" i="47"/>
  <c r="I23" i="47" s="1"/>
  <c r="A22" i="47"/>
  <c r="N22" i="47" s="1"/>
  <c r="A21" i="47"/>
  <c r="R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O25" i="1"/>
  <c r="G25" i="1"/>
  <c r="E25" i="1"/>
  <c r="C25" i="1"/>
  <c r="B25" i="1"/>
  <c r="AK24" i="1"/>
  <c r="AI24" i="1"/>
  <c r="AH24" i="1"/>
  <c r="AE24" i="1"/>
  <c r="AB24" i="1"/>
  <c r="AA24" i="1"/>
  <c r="W24" i="1"/>
  <c r="O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P23" i="47" s="1"/>
  <c r="L23" i="79"/>
  <c r="L23" i="47" s="1"/>
  <c r="F23" i="79"/>
  <c r="E23" i="79"/>
  <c r="E23" i="47" s="1"/>
  <c r="C23" i="79"/>
  <c r="Q22" i="79"/>
  <c r="P22" i="79"/>
  <c r="L22" i="79"/>
  <c r="L22" i="47" s="1"/>
  <c r="F22" i="79"/>
  <c r="E22" i="79"/>
  <c r="C22" i="79"/>
  <c r="C22" i="47" s="1"/>
  <c r="Q21" i="79"/>
  <c r="P21" i="79"/>
  <c r="L21" i="79"/>
  <c r="E21" i="79"/>
  <c r="C21" i="79"/>
  <c r="S14" i="9" s="1"/>
  <c r="Q9" i="79"/>
  <c r="L9" i="79"/>
  <c r="L9" i="47" s="1"/>
  <c r="G9" i="79"/>
  <c r="G9" i="47" s="1"/>
  <c r="F9" i="79"/>
  <c r="F9" i="47" s="1"/>
  <c r="E9" i="79"/>
  <c r="H4" i="79"/>
  <c r="E4" i="79"/>
  <c r="B4" i="79"/>
  <c r="L3" i="79"/>
  <c r="G3" i="79"/>
  <c r="D3" i="79"/>
  <c r="C31" i="15"/>
  <c r="J30" i="47" l="1"/>
  <c r="H32" i="47"/>
  <c r="I41" i="47"/>
  <c r="L60" i="47"/>
  <c r="B60" i="47"/>
  <c r="H28" i="47"/>
  <c r="B30" i="47"/>
  <c r="B32" i="47"/>
  <c r="N32" i="47"/>
  <c r="B41" i="47"/>
  <c r="P41" i="47"/>
  <c r="I50" i="47"/>
  <c r="B126" i="47"/>
  <c r="E27" i="47"/>
  <c r="L27" i="47"/>
  <c r="R27" i="47"/>
  <c r="E36" i="47"/>
  <c r="J36" i="47"/>
  <c r="P36" i="47"/>
  <c r="I45" i="47"/>
  <c r="I49" i="47"/>
  <c r="R49" i="47"/>
  <c r="H72" i="47"/>
  <c r="L123" i="47"/>
  <c r="L127" i="47"/>
  <c r="H23" i="47"/>
  <c r="N26" i="47"/>
  <c r="B27" i="47"/>
  <c r="H27" i="47"/>
  <c r="O27" i="47"/>
  <c r="E28" i="47"/>
  <c r="J28" i="47"/>
  <c r="P28" i="47"/>
  <c r="H30" i="47"/>
  <c r="N30" i="47"/>
  <c r="E32" i="47"/>
  <c r="J32" i="47"/>
  <c r="P32" i="47"/>
  <c r="N35" i="47"/>
  <c r="B36" i="47"/>
  <c r="H36" i="47"/>
  <c r="N36" i="47"/>
  <c r="F41" i="47"/>
  <c r="L41" i="47"/>
  <c r="B45" i="47"/>
  <c r="M45" i="47"/>
  <c r="B49" i="47"/>
  <c r="L49" i="47"/>
  <c r="E50" i="47"/>
  <c r="L50" i="47"/>
  <c r="H67" i="47"/>
  <c r="P71" i="47"/>
  <c r="B72" i="47"/>
  <c r="N72" i="47"/>
  <c r="H76" i="47"/>
  <c r="B78" i="47"/>
  <c r="I82" i="47"/>
  <c r="J93" i="47"/>
  <c r="J95" i="47"/>
  <c r="I114" i="47"/>
  <c r="E123" i="47"/>
  <c r="P126" i="47"/>
  <c r="C127" i="47"/>
  <c r="F63" i="47"/>
  <c r="N63" i="47"/>
  <c r="E64" i="47"/>
  <c r="J64" i="47"/>
  <c r="P64" i="47"/>
  <c r="I66" i="47"/>
  <c r="R66" i="47"/>
  <c r="E68" i="47"/>
  <c r="J68" i="47"/>
  <c r="P68" i="47"/>
  <c r="H75" i="47"/>
  <c r="P75" i="47"/>
  <c r="F79" i="47"/>
  <c r="N79" i="47"/>
  <c r="E84" i="47"/>
  <c r="L84" i="47"/>
  <c r="R84" i="47"/>
  <c r="F88" i="47"/>
  <c r="H92" i="47"/>
  <c r="R92" i="47"/>
  <c r="E99" i="47"/>
  <c r="L99" i="47"/>
  <c r="L104" i="47"/>
  <c r="E116" i="47"/>
  <c r="L116" i="47"/>
  <c r="R116" i="47"/>
  <c r="I121" i="47"/>
  <c r="H125" i="47"/>
  <c r="R125" i="47"/>
  <c r="J63" i="47"/>
  <c r="R63" i="47"/>
  <c r="H64" i="47"/>
  <c r="N64" i="47"/>
  <c r="B66" i="47"/>
  <c r="L66" i="47"/>
  <c r="E67" i="47"/>
  <c r="L67" i="47"/>
  <c r="R67" i="47"/>
  <c r="B68" i="47"/>
  <c r="H68" i="47"/>
  <c r="N68" i="47"/>
  <c r="E72" i="47"/>
  <c r="J72" i="47"/>
  <c r="P72" i="47"/>
  <c r="B75" i="47"/>
  <c r="L75" i="47"/>
  <c r="E76" i="47"/>
  <c r="J76" i="47"/>
  <c r="P76" i="47"/>
  <c r="N78" i="47"/>
  <c r="B79" i="47"/>
  <c r="J79" i="47"/>
  <c r="F82" i="47"/>
  <c r="L82" i="47"/>
  <c r="B84" i="47"/>
  <c r="H84" i="47"/>
  <c r="O84" i="47"/>
  <c r="L87" i="47"/>
  <c r="B88" i="47"/>
  <c r="O88" i="47"/>
  <c r="L90" i="47"/>
  <c r="B92" i="47"/>
  <c r="M92" i="47"/>
  <c r="H93" i="47"/>
  <c r="N93" i="47"/>
  <c r="F95" i="47"/>
  <c r="O95" i="47"/>
  <c r="N98" i="47"/>
  <c r="B99" i="47"/>
  <c r="I99" i="47"/>
  <c r="O99" i="47"/>
  <c r="B104" i="47"/>
  <c r="N104" i="47"/>
  <c r="L105" i="47"/>
  <c r="F114" i="47"/>
  <c r="L114" i="47"/>
  <c r="B116" i="47"/>
  <c r="H116" i="47"/>
  <c r="O116" i="47"/>
  <c r="L117" i="47"/>
  <c r="O120" i="47"/>
  <c r="F121" i="47"/>
  <c r="L121" i="47"/>
  <c r="I123" i="47"/>
  <c r="E125" i="47"/>
  <c r="J125" i="47"/>
  <c r="L126" i="47"/>
  <c r="F127" i="47"/>
  <c r="H61" i="47"/>
  <c r="O61" i="47"/>
  <c r="J61" i="47"/>
  <c r="H21" i="47"/>
  <c r="J21" i="47"/>
  <c r="O21" i="47"/>
  <c r="I22" i="47"/>
  <c r="R22" i="47"/>
  <c r="L24" i="47"/>
  <c r="C24" i="47"/>
  <c r="H24" i="47"/>
  <c r="J24" i="47"/>
  <c r="N24" i="47"/>
  <c r="P24" i="47"/>
  <c r="E25" i="47"/>
  <c r="H25" i="47"/>
  <c r="J25" i="47"/>
  <c r="O25" i="47"/>
  <c r="R25" i="47"/>
  <c r="E29" i="47"/>
  <c r="I29" i="47"/>
  <c r="M29" i="47"/>
  <c r="R29" i="47"/>
  <c r="E31" i="47"/>
  <c r="I33" i="47"/>
  <c r="L33" i="47"/>
  <c r="C34" i="47"/>
  <c r="H34" i="47"/>
  <c r="J34" i="47"/>
  <c r="N34" i="47"/>
  <c r="R34" i="47"/>
  <c r="F37" i="47"/>
  <c r="I37" i="47"/>
  <c r="L37" i="47"/>
  <c r="R37" i="47"/>
  <c r="E39" i="47"/>
  <c r="H39" i="47"/>
  <c r="L39" i="47"/>
  <c r="P39" i="47"/>
  <c r="C40" i="47"/>
  <c r="F40" i="47"/>
  <c r="I40" i="47"/>
  <c r="M40" i="47"/>
  <c r="O40" i="47"/>
  <c r="R40" i="47"/>
  <c r="E42" i="47"/>
  <c r="J42" i="47"/>
  <c r="N42" i="47"/>
  <c r="C43" i="47"/>
  <c r="F43" i="47"/>
  <c r="J43" i="47"/>
  <c r="N43" i="47"/>
  <c r="P43" i="47"/>
  <c r="C44" i="47"/>
  <c r="F44" i="47"/>
  <c r="I44" i="47"/>
  <c r="M44" i="47"/>
  <c r="O44" i="47"/>
  <c r="R44" i="47"/>
  <c r="E46" i="47"/>
  <c r="I46" i="47"/>
  <c r="L46" i="47"/>
  <c r="R46" i="47"/>
  <c r="C48" i="47"/>
  <c r="F48" i="47"/>
  <c r="I48" i="47"/>
  <c r="M48" i="47"/>
  <c r="O48" i="47"/>
  <c r="R48" i="47"/>
  <c r="E59" i="47"/>
  <c r="J59" i="47"/>
  <c r="N59" i="47"/>
  <c r="C60" i="47"/>
  <c r="F60" i="47"/>
  <c r="I60" i="47"/>
  <c r="M60" i="47"/>
  <c r="O60" i="47"/>
  <c r="R60" i="47"/>
  <c r="R62" i="47"/>
  <c r="E65" i="47"/>
  <c r="H65" i="47"/>
  <c r="J65" i="47"/>
  <c r="O65" i="47"/>
  <c r="R65" i="47"/>
  <c r="O69" i="47"/>
  <c r="E70" i="47"/>
  <c r="I70" i="47"/>
  <c r="L70" i="47"/>
  <c r="R70" i="47"/>
  <c r="F73" i="47"/>
  <c r="J73" i="47"/>
  <c r="O73" i="47"/>
  <c r="C74" i="47"/>
  <c r="H74" i="47"/>
  <c r="J74" i="47"/>
  <c r="N74" i="47"/>
  <c r="R74" i="47"/>
  <c r="F77" i="47"/>
  <c r="I77" i="47"/>
  <c r="L77" i="47"/>
  <c r="R77" i="47"/>
  <c r="F80" i="47"/>
  <c r="L81" i="47"/>
  <c r="F86" i="47"/>
  <c r="J86" i="47"/>
  <c r="P86" i="47"/>
  <c r="L89" i="47"/>
  <c r="E96" i="47"/>
  <c r="L96" i="47"/>
  <c r="N96" i="47"/>
  <c r="E97" i="47"/>
  <c r="H97" i="47"/>
  <c r="J97" i="47"/>
  <c r="O97" i="47"/>
  <c r="R97" i="47"/>
  <c r="I100" i="47"/>
  <c r="E101" i="47"/>
  <c r="H101" i="47"/>
  <c r="N101" i="47"/>
  <c r="R101" i="47"/>
  <c r="J106" i="47"/>
  <c r="F107" i="47"/>
  <c r="F108" i="47"/>
  <c r="M108" i="47"/>
  <c r="F110" i="47"/>
  <c r="I110" i="47"/>
  <c r="L110" i="47"/>
  <c r="R110" i="47"/>
  <c r="E112" i="47"/>
  <c r="H112" i="47"/>
  <c r="L112" i="47"/>
  <c r="P112" i="47"/>
  <c r="I113" i="47"/>
  <c r="O113" i="47"/>
  <c r="C118" i="47"/>
  <c r="H118" i="47"/>
  <c r="N118" i="47"/>
  <c r="M119" i="47"/>
  <c r="C122" i="47"/>
  <c r="M122" i="47"/>
  <c r="P122" i="47"/>
  <c r="E124" i="47"/>
  <c r="O124" i="47"/>
  <c r="F21" i="47"/>
  <c r="E16" i="47"/>
  <c r="B21" i="47"/>
  <c r="I21" i="47"/>
  <c r="L21" i="47"/>
  <c r="B22" i="47"/>
  <c r="F23" i="47"/>
  <c r="J23" i="47"/>
  <c r="N23" i="47"/>
  <c r="R23" i="47"/>
  <c r="B24" i="47"/>
  <c r="F24" i="47"/>
  <c r="I24" i="47"/>
  <c r="M24" i="47"/>
  <c r="O24" i="47"/>
  <c r="R24" i="47"/>
  <c r="B25" i="47"/>
  <c r="F25" i="47"/>
  <c r="I25" i="47"/>
  <c r="L25" i="47"/>
  <c r="C27" i="47"/>
  <c r="F27" i="47"/>
  <c r="J27" i="47"/>
  <c r="N27" i="47"/>
  <c r="P27" i="47"/>
  <c r="C28" i="47"/>
  <c r="F28" i="47"/>
  <c r="I28" i="47"/>
  <c r="M28" i="47"/>
  <c r="O28" i="47"/>
  <c r="R28" i="47"/>
  <c r="B29" i="47"/>
  <c r="F29" i="47"/>
  <c r="L29" i="47"/>
  <c r="E30" i="47"/>
  <c r="I30" i="47"/>
  <c r="L30" i="47"/>
  <c r="C31" i="47"/>
  <c r="C32" i="47"/>
  <c r="F32" i="47"/>
  <c r="I32" i="47"/>
  <c r="M32" i="47"/>
  <c r="O32" i="47"/>
  <c r="R32" i="47"/>
  <c r="B33" i="47"/>
  <c r="J33" i="47"/>
  <c r="B34" i="47"/>
  <c r="E34" i="47"/>
  <c r="I34" i="47"/>
  <c r="L34" i="47"/>
  <c r="C36" i="47"/>
  <c r="F36" i="47"/>
  <c r="I36" i="47"/>
  <c r="M36" i="47"/>
  <c r="O36" i="47"/>
  <c r="R36" i="47"/>
  <c r="B37" i="47"/>
  <c r="H37" i="47"/>
  <c r="J37" i="47"/>
  <c r="B39" i="47"/>
  <c r="F39" i="47"/>
  <c r="J39" i="47"/>
  <c r="N39" i="47"/>
  <c r="R39" i="47"/>
  <c r="B40" i="47"/>
  <c r="E40" i="47"/>
  <c r="H40" i="47"/>
  <c r="J40" i="47"/>
  <c r="N40" i="47"/>
  <c r="P40" i="47"/>
  <c r="E41" i="47"/>
  <c r="H41" i="47"/>
  <c r="J41" i="47"/>
  <c r="O41" i="47"/>
  <c r="B42" i="47"/>
  <c r="I42" i="47"/>
  <c r="L42" i="47"/>
  <c r="B43" i="47"/>
  <c r="E43" i="47"/>
  <c r="H43" i="47"/>
  <c r="L43" i="47"/>
  <c r="O43" i="47"/>
  <c r="R43" i="47"/>
  <c r="B44" i="47"/>
  <c r="E44" i="47"/>
  <c r="H44" i="47"/>
  <c r="J44" i="47"/>
  <c r="N44" i="47"/>
  <c r="P44" i="47"/>
  <c r="F45" i="47"/>
  <c r="L45" i="47"/>
  <c r="B46" i="47"/>
  <c r="H46" i="47"/>
  <c r="J46" i="47"/>
  <c r="H47" i="47"/>
  <c r="B48" i="47"/>
  <c r="E48" i="47"/>
  <c r="H48" i="47"/>
  <c r="J48" i="47"/>
  <c r="N48" i="47"/>
  <c r="P48" i="47"/>
  <c r="F49" i="47"/>
  <c r="J49" i="47"/>
  <c r="C50" i="47"/>
  <c r="H50" i="47"/>
  <c r="J50" i="47"/>
  <c r="N50" i="47"/>
  <c r="B59" i="47"/>
  <c r="H59" i="47"/>
  <c r="L59" i="47"/>
  <c r="P59" i="47"/>
  <c r="E60" i="47"/>
  <c r="H60" i="47"/>
  <c r="J60" i="47"/>
  <c r="N60" i="47"/>
  <c r="P60" i="47"/>
  <c r="F61" i="47"/>
  <c r="I61" i="47"/>
  <c r="L61" i="47"/>
  <c r="N62" i="47"/>
  <c r="E63" i="47"/>
  <c r="H63" i="47"/>
  <c r="L63" i="47"/>
  <c r="P63" i="47"/>
  <c r="C64" i="47"/>
  <c r="F64" i="47"/>
  <c r="I64" i="47"/>
  <c r="M64" i="47"/>
  <c r="O64" i="47"/>
  <c r="R64" i="47"/>
  <c r="F65" i="47"/>
  <c r="I65" i="47"/>
  <c r="L65" i="47"/>
  <c r="E66" i="47"/>
  <c r="J66" i="47"/>
  <c r="C67" i="47"/>
  <c r="F67" i="47"/>
  <c r="J67" i="47"/>
  <c r="N67" i="47"/>
  <c r="P67" i="47"/>
  <c r="C68" i="47"/>
  <c r="F68" i="47"/>
  <c r="I68" i="47"/>
  <c r="M68" i="47"/>
  <c r="O68" i="47"/>
  <c r="R68" i="47"/>
  <c r="M69" i="47"/>
  <c r="B70" i="47"/>
  <c r="H70" i="47"/>
  <c r="J70" i="47"/>
  <c r="C72" i="47"/>
  <c r="F72" i="47"/>
  <c r="I72" i="47"/>
  <c r="M72" i="47"/>
  <c r="O72" i="47"/>
  <c r="R72" i="47"/>
  <c r="B73" i="47"/>
  <c r="I73" i="47"/>
  <c r="L73" i="47"/>
  <c r="B74" i="47"/>
  <c r="E74" i="47"/>
  <c r="I74" i="47"/>
  <c r="L74" i="47"/>
  <c r="E75" i="47"/>
  <c r="J75" i="47"/>
  <c r="N75" i="47"/>
  <c r="C76" i="47"/>
  <c r="F76" i="47"/>
  <c r="I76" i="47"/>
  <c r="M76" i="47"/>
  <c r="O76" i="47"/>
  <c r="R76" i="47"/>
  <c r="B77" i="47"/>
  <c r="H77" i="47"/>
  <c r="J77" i="47"/>
  <c r="E78" i="47"/>
  <c r="E79" i="47"/>
  <c r="H79" i="47"/>
  <c r="L79" i="47"/>
  <c r="C80" i="47"/>
  <c r="J81" i="47"/>
  <c r="C82" i="47"/>
  <c r="H82" i="47"/>
  <c r="J82" i="47"/>
  <c r="N82" i="47"/>
  <c r="C84" i="47"/>
  <c r="F84" i="47"/>
  <c r="I84" i="47"/>
  <c r="N84" i="47"/>
  <c r="P84" i="47"/>
  <c r="B86" i="47"/>
  <c r="I86" i="47"/>
  <c r="I87" i="47"/>
  <c r="C88" i="47"/>
  <c r="I88" i="47"/>
  <c r="J89" i="47"/>
  <c r="H90" i="47"/>
  <c r="E92" i="47"/>
  <c r="L92" i="47"/>
  <c r="F93" i="47"/>
  <c r="I93" i="47"/>
  <c r="L93" i="47"/>
  <c r="E95" i="47"/>
  <c r="I95" i="47"/>
  <c r="L95" i="47"/>
  <c r="B96" i="47"/>
  <c r="I96" i="47"/>
  <c r="M96" i="47"/>
  <c r="C97" i="47"/>
  <c r="F97" i="47"/>
  <c r="I97" i="47"/>
  <c r="L97" i="47"/>
  <c r="C99" i="47"/>
  <c r="F99" i="47"/>
  <c r="J99" i="47"/>
  <c r="N99" i="47"/>
  <c r="H100" i="47"/>
  <c r="M100" i="47"/>
  <c r="C101" i="47"/>
  <c r="F101" i="47"/>
  <c r="I101" i="47"/>
  <c r="H104" i="47"/>
  <c r="N105" i="47"/>
  <c r="I106" i="47"/>
  <c r="M106" i="47"/>
  <c r="E107" i="47"/>
  <c r="M107" i="47"/>
  <c r="E108" i="47"/>
  <c r="C110" i="47"/>
  <c r="H110" i="47"/>
  <c r="J110" i="47"/>
  <c r="M111" i="47"/>
  <c r="C112" i="47"/>
  <c r="F112" i="47"/>
  <c r="I112" i="47"/>
  <c r="O112" i="47"/>
  <c r="R112" i="47"/>
  <c r="C113" i="47"/>
  <c r="C114" i="47"/>
  <c r="H114" i="47"/>
  <c r="J114" i="47"/>
  <c r="N114" i="47"/>
  <c r="C116" i="47"/>
  <c r="F116" i="47"/>
  <c r="I116" i="47"/>
  <c r="N116" i="47"/>
  <c r="P116" i="47"/>
  <c r="J117" i="47"/>
  <c r="B118" i="47"/>
  <c r="F118" i="47"/>
  <c r="M118" i="47"/>
  <c r="I119" i="47"/>
  <c r="H121" i="47"/>
  <c r="J121" i="47"/>
  <c r="B122" i="47"/>
  <c r="F122" i="47"/>
  <c r="F123" i="47"/>
  <c r="J123" i="47"/>
  <c r="B124" i="47"/>
  <c r="N124" i="47"/>
  <c r="F125" i="47"/>
  <c r="I125" i="47"/>
  <c r="P125" i="47"/>
  <c r="C126" i="47"/>
  <c r="N126" i="47"/>
  <c r="E127" i="47"/>
  <c r="I127" i="47"/>
  <c r="E22" i="47"/>
  <c r="E9" i="47"/>
  <c r="AA8" i="1"/>
  <c r="I26" i="47"/>
  <c r="P22" i="47"/>
  <c r="F22" i="47"/>
  <c r="J22" i="47"/>
  <c r="H22" i="47"/>
  <c r="O22" i="47"/>
  <c r="J26" i="47"/>
  <c r="N33" i="47"/>
  <c r="C33" i="47"/>
  <c r="H33" i="47"/>
  <c r="P33" i="47"/>
  <c r="E33" i="47"/>
  <c r="R33" i="47"/>
  <c r="J35" i="47"/>
  <c r="L38" i="47"/>
  <c r="N45" i="47"/>
  <c r="C45" i="47"/>
  <c r="J45" i="47"/>
  <c r="H45" i="47"/>
  <c r="P45" i="47"/>
  <c r="E45"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B24" i="60"/>
  <c r="F7" i="73" l="1"/>
  <c r="F9" i="73"/>
  <c r="F8" i="73"/>
  <c r="F6" i="73"/>
  <c r="K5" i="73"/>
  <c r="F5" i="73"/>
  <c r="I8" i="71"/>
  <c r="C4" i="71"/>
  <c r="B4" i="71"/>
  <c r="I7" i="71" l="1"/>
  <c r="E2" i="60" l="1"/>
  <c r="X2" i="1" l="1"/>
  <c r="D7" i="15" l="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F41" i="60" l="1"/>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E5" i="47" l="1"/>
  <c r="H4" i="47"/>
  <c r="E4" i="47"/>
  <c r="B4" i="47"/>
  <c r="L3" i="47"/>
  <c r="G3" i="47"/>
  <c r="D3" i="47"/>
  <c r="E5" i="9"/>
  <c r="A9" i="53"/>
  <c r="A8" i="53"/>
  <c r="J3" i="9"/>
  <c r="E3" i="9"/>
  <c r="L101" i="1"/>
  <c r="S20" i="1"/>
  <c r="C32" i="15"/>
  <c r="C33" i="15"/>
  <c r="C34" i="15"/>
  <c r="E101" i="1"/>
  <c r="E35" i="1"/>
  <c r="G7" i="1"/>
  <c r="D9" i="15"/>
  <c r="Q115" i="1"/>
  <c r="F16" i="1"/>
  <c r="Q14" i="1"/>
  <c r="Q47" i="1" s="1"/>
  <c r="F14" i="1"/>
  <c r="G10" i="1"/>
  <c r="F11" i="1"/>
  <c r="F77" i="1" s="1"/>
  <c r="F5" i="1"/>
  <c r="N3" i="1"/>
  <c r="O3" i="1"/>
  <c r="O69" i="1" s="1"/>
  <c r="L35" i="1"/>
  <c r="Q50" i="1"/>
  <c r="Q83" i="1" s="1"/>
  <c r="Q116" i="1" s="1"/>
  <c r="B5" i="15"/>
  <c r="D5" i="15"/>
  <c r="G5" i="15"/>
  <c r="B6" i="15"/>
  <c r="C6" i="15"/>
  <c r="G7" i="15"/>
  <c r="C8" i="15"/>
  <c r="C10" i="15"/>
  <c r="C11" i="15"/>
  <c r="G11" i="15"/>
  <c r="D14" i="15"/>
  <c r="G14" i="15"/>
  <c r="E4" i="9"/>
  <c r="G40" i="1" l="1"/>
  <c r="G73" i="1"/>
  <c r="G106" i="1" s="1"/>
  <c r="F38" i="1"/>
  <c r="F71" i="1"/>
  <c r="F104" i="1" s="1"/>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tc={A5D2A85F-273F-D042-8458-35058F584141}</author>
    <author>tc={0A0C9222-17B1-6542-B30B-634FD46F69EF}</author>
    <author>tc={CC42F222-1A13-1E49-AF73-38A689CF5C42}</author>
    <author>tc={5F2CD958-0BAC-5E4D-879E-3D949D9003D7}</author>
    <author>tc={565562D1-8AA7-3F4F-A9C3-22CAC3BF2FE3}</author>
    <author>tc={B46FA5CC-2A1A-8646-848A-50935FAE099F}</author>
    <author>tc={AABD03F5-5610-5341-A0FA-6915621A95E2}</author>
    <author>tc={C3DDCEF9-1930-B94F-81C2-25FEE6D61DA5}</author>
    <author>tc={03D0FB14-583B-E94A-B09B-2142A88F2784}</author>
    <author>tc={E2FCD4D1-E85F-DB40-9C8E-38FDB41171BB}</author>
    <author>tc={69ACBBD6-1470-6848-95DB-EC0CC1C88521}</author>
    <author>tc={A6CFF78D-77EA-4A47-A232-348AB95FC279}</author>
    <author>tc={E33D42FA-7306-3E4A-8CFE-28715DC83482}</author>
    <author>tc={6598CA5B-B320-3D43-9487-46E94ABE5E5C}</author>
    <author>tc={DB884232-0B4C-2143-BCF4-9C83CF2F182B}</author>
    <author>tc={E58FEEAD-B4AD-8A44-8181-0A27BE878085}</author>
    <author>tc={95D48422-A732-5840-B2A9-864B8A16D931}</author>
    <author>tc={353B3C3D-BC0B-3C45-9ADE-435135CAFBA5}</author>
    <author>tc={38DBF9F1-B403-6340-BA78-94B73DEB1B73}</author>
    <author>tc={5E2D6C41-249F-9843-8EA8-7A75C3149F0E}</author>
    <author>tc={5A8AE5BB-1099-8442-AB52-E67EAE0A73FD}</author>
    <author>tc={D98B08E8-6A17-B048-8534-B7FEADAEBD59}</author>
    <author>tc={CF9BB628-A21A-C54C-AB03-3D8E90AAA41D}</author>
    <author>tc={C407FAE0-DEC6-6C4D-AE80-70542F1CA467}</author>
    <author>tc={9A1CC8FE-CB85-3B4A-8D2D-F1B4E9289D6D}</author>
    <author>tc={57877F29-9ED7-6240-AB8D-0FF43E9E1D45}</author>
  </authors>
  <commentList>
    <comment ref="D14" authorId="0" shapeId="0" xr:uid="{8018A441-6118-4FFB-886C-9C970B52D8F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4EA77752-78F1-4F80-8064-6D7661C8343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7338825E-213F-4827-842F-CBB46DEA7CA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0E3B6BFF-66A9-4C18-B6A5-05EA8E6DC49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328F2DC5-556C-47D1-B28F-0D44E12B779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FE54D764-EBD5-4FA6-8E31-AC0FCDD9F5F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E8DDBD94-3C52-49CD-AB55-F6CA1EBD2348}">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810EE9DD-57E1-4312-A5E8-511EEBD444D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D964A6D2-4217-40BB-89A1-65C99E7914D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3E100555-D38B-451F-A059-B4B286D7D9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693B6C43-C219-41C7-997C-E340F64722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656826F9-0FAE-49B6-8621-14FE6855079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9D3E0958-D8F2-414D-AD82-07E2EE8B9B3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02512D9C-8F7F-4BB8-AD73-328DC627E5F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606BEEC6-ABAF-4174-BAA9-E49B0A167FA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C41BFCA6-5A8F-4204-99E6-0B55C17B63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519809C8-8BE3-4A9A-893A-27341703D08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814C9CC5-3CD4-4431-9F6F-C3ED3C4C2CC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44DCA30D-EF4F-4B79-8449-DBD6E3515E2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252178DC-F8E2-4DA6-8B12-C025EEC47ED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5133B028-5567-4E8C-8382-772DDA73591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00000000-0006-0000-0100-00001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00000000-0006-0000-0100-00001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00000000-0006-0000-0100-00001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tc={A1C29725-974D-43BF-869B-C41ED10216BB}</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0000000-0006-0000-0200-00000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<sst xmlns="http://schemas.openxmlformats.org/spreadsheetml/2006/main" count="1497" uniqueCount="667">
  <si>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</si>
  <si>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</si>
  <si>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</si>
  <si>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</si>
  <si>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</si>
  <si>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</si>
  <si>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</si>
  <si>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</si>
  <si>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</si>
  <si>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</si>
  <si>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</si>
  <si>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</si>
  <si>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</si>
  <si>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</si>
  <si>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</si>
  <si>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</si>
  <si>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</si>
  <si>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</si>
  <si>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</si>
  <si>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</si>
  <si>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</si>
  <si>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</si>
  <si>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</si>
  <si>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</si>
  <si>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</si>
  <si>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</si>
  <si>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</si>
  <si>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</si>
  <si>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</si>
  <si>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</si>
  <si>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</si>
  <si>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</si>
  <si>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</si>
  <si>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</si>
  <si>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</si>
  <si>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</si>
  <si>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</si>
  <si>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</si>
  <si>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</si>
  <si>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</si>
  <si>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</si>
  <si>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</si>
  <si>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</si>
  <si>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</si>
  <si>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</si>
  <si>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</si>
  <si>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</si>
  <si>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</si>
  <si>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</si>
  <si>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</si>
  <si>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</si>
  <si>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</si>
  <si>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</si>
  <si>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</si>
  <si>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</si>
  <si>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</si>
  <si>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</si>
  <si>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</si>
  <si>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</si>
  <si>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</si>
  <si>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</si>
  <si>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</si>
  <si>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</si>
  <si>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</si>
  <si>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</si>
  <si>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</si>
  <si>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</si>
  <si>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8"/>
  </si>
  <si>
    <t>担　　当</t>
    <rPh sb="0" eb="1">
      <t>ニナ</t>
    </rPh>
    <rPh sb="3" eb="4">
      <t>トウ</t>
    </rPh>
    <phoneticPr fontId="5"/>
  </si>
  <si>
    <t>氏　　　名</t>
    <rPh sb="0" eb="1">
      <t>シ</t>
    </rPh>
    <rPh sb="4" eb="5">
      <t>メイ</t>
    </rPh>
    <phoneticPr fontId="8"/>
  </si>
  <si>
    <t>住　　　　所</t>
    <rPh sb="0" eb="1">
      <t>ジュウ</t>
    </rPh>
    <rPh sb="5" eb="6">
      <t>ショ</t>
    </rPh>
    <phoneticPr fontId="8"/>
  </si>
  <si>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</si>
  <si>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</si>
  <si>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</si>
  <si>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</si>
  <si>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</si>
  <si>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</si>
  <si>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</si>
  <si>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</si>
  <si>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</si>
  <si>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</si>
  <si>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</si>
  <si>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</si>
  <si>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6"/>
  </si>
  <si>
    <t>大学名</t>
    <rPh sb="0" eb="3">
      <t>ダイガクメイ</t>
    </rPh>
    <phoneticPr fontId="16"/>
  </si>
  <si>
    <t>部長名</t>
    <rPh sb="0" eb="3">
      <t>ブチョウメイ</t>
    </rPh>
    <phoneticPr fontId="16"/>
  </si>
  <si>
    <t>監督名</t>
    <rPh sb="0" eb="2">
      <t>カントク</t>
    </rPh>
    <rPh sb="2" eb="3">
      <t>メイ</t>
    </rPh>
    <phoneticPr fontId="16"/>
  </si>
  <si>
    <t>コーチ名</t>
    <rPh sb="3" eb="4">
      <t>メイ</t>
    </rPh>
    <phoneticPr fontId="16"/>
  </si>
  <si>
    <t>【選手名簿】</t>
    <rPh sb="1" eb="3">
      <t>センシュ</t>
    </rPh>
    <rPh sb="3" eb="5">
      <t>メイボ</t>
    </rPh>
    <phoneticPr fontId="16"/>
  </si>
  <si>
    <t>ＵＮ</t>
    <phoneticPr fontId="16"/>
  </si>
  <si>
    <t>位　　置</t>
    <rPh sb="0" eb="1">
      <t>クライ</t>
    </rPh>
    <rPh sb="3" eb="4">
      <t>オ</t>
    </rPh>
    <phoneticPr fontId="16"/>
  </si>
  <si>
    <t>Ｒ・Ｌ・Ｓ</t>
    <phoneticPr fontId="16"/>
  </si>
  <si>
    <t>氏　　名</t>
    <rPh sb="0" eb="1">
      <t>シ</t>
    </rPh>
    <rPh sb="3" eb="4">
      <t>メイ</t>
    </rPh>
    <phoneticPr fontId="16"/>
  </si>
  <si>
    <t>学　　部</t>
    <rPh sb="0" eb="1">
      <t>ガク</t>
    </rPh>
    <rPh sb="3" eb="4">
      <t>ブ</t>
    </rPh>
    <phoneticPr fontId="16"/>
  </si>
  <si>
    <t>学年</t>
    <rPh sb="0" eb="2">
      <t>ガクネンネン</t>
    </rPh>
    <phoneticPr fontId="16"/>
  </si>
  <si>
    <t>出　　身　　校</t>
    <rPh sb="0" eb="1">
      <t>デ</t>
    </rPh>
    <rPh sb="3" eb="4">
      <t>ミ</t>
    </rPh>
    <rPh sb="6" eb="7">
      <t>コウ</t>
    </rPh>
    <phoneticPr fontId="16"/>
  </si>
  <si>
    <t>最終予選会チーム打率</t>
    <rPh sb="0" eb="2">
      <t>サイシュウ</t>
    </rPh>
    <rPh sb="2" eb="4">
      <t>ヨセン</t>
    </rPh>
    <rPh sb="4" eb="5">
      <t>カイ</t>
    </rPh>
    <rPh sb="8" eb="10">
      <t>ダリツ</t>
    </rPh>
    <phoneticPr fontId="16"/>
  </si>
  <si>
    <t>チーム守備率</t>
    <rPh sb="3" eb="6">
      <t>シュビリツ</t>
    </rPh>
    <phoneticPr fontId="16"/>
  </si>
  <si>
    <t>防御率</t>
    <rPh sb="0" eb="3">
      <t>ボウギョリツ</t>
    </rPh>
    <phoneticPr fontId="16"/>
  </si>
  <si>
    <t>奪三振数</t>
    <rPh sb="0" eb="1">
      <t>ダツ</t>
    </rPh>
    <rPh sb="3" eb="4">
      <t>スウ</t>
    </rPh>
    <phoneticPr fontId="16"/>
  </si>
  <si>
    <t>記載責任者</t>
    <rPh sb="0" eb="2">
      <t>キサイ</t>
    </rPh>
    <rPh sb="2" eb="5">
      <t>セキニンシャ</t>
    </rPh>
    <phoneticPr fontId="16"/>
  </si>
  <si>
    <t>チ　ー　ム　の　紹　介</t>
    <rPh sb="8" eb="9">
      <t>タスク</t>
    </rPh>
    <rPh sb="10" eb="11">
      <t>スケ</t>
    </rPh>
    <phoneticPr fontId="16"/>
  </si>
  <si>
    <t>出場回数</t>
    <rPh sb="0" eb="2">
      <t>シュツジョウ</t>
    </rPh>
    <rPh sb="2" eb="4">
      <t>カイスウ</t>
    </rPh>
    <phoneticPr fontId="16"/>
  </si>
  <si>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</si>
  <si>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</si>
  <si>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</si>
  <si>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</si>
  <si>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</si>
  <si>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</si>
  <si>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</si>
  <si>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</si>
  <si>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</si>
  <si>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</si>
  <si>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</si>
  <si>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</si>
  <si>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</si>
  <si>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</si>
  <si>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</si>
  <si>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</si>
  <si>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</si>
  <si>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</si>
  <si>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</si>
  <si>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</si>
  <si>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</si>
  <si>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</si>
  <si>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</si>
  <si>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</si>
  <si>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</si>
  <si>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</si>
  <si>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</si>
  <si>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</si>
  <si>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</si>
  <si>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</si>
  <si>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</si>
  <si>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</si>
  <si>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</si>
  <si>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</si>
  <si>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</si>
  <si>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</si>
  <si>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</si>
  <si>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</si>
  <si>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</si>
  <si>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</si>
  <si>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</si>
  <si>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</si>
  <si>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</si>
  <si>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</si>
  <si>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</si>
  <si>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</si>
  <si>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</si>
  <si>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</si>
  <si>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</si>
  <si>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7"/>
  </si>
  <si>
    <t>方</t>
  </si>
  <si>
    <t>打</t>
    <rPh sb="0" eb="1">
      <t>ダ</t>
    </rPh>
    <phoneticPr fontId="17"/>
  </si>
  <si>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</si>
  <si>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</si>
  <si>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</si>
  <si>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</si>
  <si>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</si>
  <si>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</si>
  <si>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</si>
  <si>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</si>
  <si>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</si>
  <si>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</si>
  <si>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</si>
  <si>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</si>
  <si>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</si>
  <si>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</si>
  <si>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</si>
  <si>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</si>
  <si>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</si>
  <si>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</si>
  <si>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</si>
  <si>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</si>
  <si>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</si>
  <si>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</si>
  <si>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</si>
  <si>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</si>
  <si>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</si>
  <si>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</si>
  <si>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6"/>
  </si>
  <si>
    <r>
      <t xml:space="preserve">所　　属
</t>
    </r>
    <r>
      <rPr>
        <sz val="9"/>
        <color indexed="8"/>
        <rFont val="ＭＳ ゴシック"/>
        <family val="3"/>
        <charset val="128"/>
      </rPr>
      <t>地　　区</t>
    </r>
    <rPh sb="0" eb="1">
      <t>ショ</t>
    </rPh>
    <rPh sb="3" eb="4">
      <t>ゾク</t>
    </rPh>
    <rPh sb="5" eb="6">
      <t>チ</t>
    </rPh>
    <rPh sb="8" eb="9">
      <t>ク</t>
    </rPh>
    <phoneticPr fontId="16"/>
  </si>
  <si>
    <t>№</t>
    <phoneticPr fontId="16"/>
  </si>
  <si>
    <t>所属都道府県</t>
    <phoneticPr fontId="5"/>
  </si>
  <si>
    <t>ID</t>
    <phoneticPr fontId="5"/>
  </si>
  <si>
    <t>01</t>
    <phoneticPr fontId="5"/>
  </si>
  <si>
    <t>主務名</t>
    <rPh sb="0" eb="2">
      <t>シュム</t>
    </rPh>
    <rPh sb="2" eb="3">
      <t>メイ</t>
    </rPh>
    <phoneticPr fontId="16"/>
  </si>
  <si>
    <t>スコアラー名</t>
    <rPh sb="5" eb="6">
      <t>メイ</t>
    </rPh>
    <phoneticPr fontId="16"/>
  </si>
  <si>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</si>
  <si>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</si>
  <si>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6"/>
  </si>
  <si>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</si>
  <si>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</si>
  <si>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</si>
  <si>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</si>
  <si>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</si>
  <si>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</si>
  <si>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</si>
  <si>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</si>
  <si>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</si>
  <si>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</si>
  <si>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</si>
  <si>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</si>
  <si>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</si>
  <si>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</si>
  <si>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</si>
  <si>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</si>
  <si>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</si>
  <si>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</si>
  <si>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</si>
  <si>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</si>
  <si>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</si>
  <si>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</si>
  <si>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</si>
  <si>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</si>
  <si>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</si>
  <si>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</si>
  <si>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</si>
  <si>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</si>
  <si>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</si>
  <si>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</si>
  <si>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</si>
  <si>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</si>
  <si>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</si>
  <si>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</si>
  <si>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</si>
  <si>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</si>
  <si>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</si>
  <si>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</si>
  <si>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</si>
  <si>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</si>
  <si>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</si>
  <si>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</si>
  <si>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</si>
  <si>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</si>
  <si>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</si>
  <si>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</si>
  <si>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</si>
  <si>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</si>
  <si>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</si>
  <si>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</si>
  <si>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</si>
  <si>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</si>
  <si>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</si>
  <si>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</si>
  <si>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</si>
  <si>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</si>
  <si>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</si>
  <si>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</si>
  <si>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</si>
  <si>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</si>
  <si>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</si>
  <si>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</si>
  <si>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</si>
  <si>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</si>
  <si>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</si>
  <si>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</si>
  <si>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</si>
  <si>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</si>
  <si>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</si>
  <si>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</si>
  <si>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</si>
  <si>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</si>
  <si>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</si>
  <si>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</si>
  <si>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</si>
  <si>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</si>
  <si>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</si>
  <si>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</si>
  <si>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</si>
  <si>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</si>
  <si>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</si>
  <si>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</si>
  <si>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</si>
  <si>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</si>
  <si>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</si>
  <si>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</si>
  <si>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</si>
  <si>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</si>
  <si>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</si>
  <si>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</si>
  <si>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</si>
  <si>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</si>
  <si>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</si>
  <si>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</si>
  <si>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</si>
  <si>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</si>
  <si>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ﾌﾘ ｶﾞﾅ</t>
    <phoneticPr fontId="16"/>
  </si>
  <si>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</si>
  <si>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</si>
  <si>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</si>
  <si>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</si>
  <si>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</si>
  <si>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</si>
  <si>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</si>
  <si>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</si>
  <si>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</si>
  <si>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</si>
  <si>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</si>
  <si>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</si>
  <si>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</si>
  <si>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</si>
  <si>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</si>
  <si>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</si>
  <si>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</si>
  <si>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</si>
  <si>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</si>
  <si>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</si>
  <si>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</si>
  <si>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</si>
  <si>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</si>
  <si>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</si>
  <si>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</si>
  <si>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</si>
  <si>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</si>
  <si>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</si>
  <si>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</si>
  <si>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</si>
  <si>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</si>
  <si>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6"/>
  </si>
  <si>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</si>
  <si>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</si>
  <si>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6"/>
  </si>
  <si>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</si>
  <si>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6"/>
  </si>
  <si>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</si>
  <si>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</si>
  <si>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</si>
  <si>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</si>
  <si>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</si>
  <si>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</si>
  <si>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</si>
  <si>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</si>
  <si>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</si>
  <si>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</si>
  <si>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</si>
  <si>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</si>
  <si>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</si>
  <si>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</si>
  <si>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</si>
  <si>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</si>
  <si>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</si>
  <si>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</si>
  <si>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</si>
  <si>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</si>
  <si>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</si>
  <si>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</si>
  <si>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</si>
  <si>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</si>
  <si>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</si>
  <si>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</si>
  <si>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</si>
  <si>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</si>
  <si>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</si>
  <si>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</si>
  <si>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</si>
  <si>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</si>
  <si>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</si>
  <si>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</si>
  <si>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</si>
  <si>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</si>
  <si>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</si>
  <si>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</si>
  <si>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</si>
  <si>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</si>
  <si>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</si>
  <si>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</si>
  <si>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</si>
  <si>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</si>
  <si>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</si>
  <si>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</si>
  <si>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</si>
  <si>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</si>
  <si>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</si>
  <si>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</si>
  <si>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</si>
  <si>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</si>
  <si>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</si>
  <si>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</si>
  <si>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</si>
  <si>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</si>
  <si>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</si>
  <si>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</si>
  <si>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</si>
  <si>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</si>
  <si>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</si>
  <si>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</si>
  <si>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</si>
  <si>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</si>
  <si>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</si>
  <si>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</si>
  <si>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</si>
  <si>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</si>
  <si>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</si>
  <si>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</si>
  <si>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</si>
  <si>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</si>
  <si>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</si>
  <si>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</si>
  <si>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</si>
  <si>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</si>
  <si>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</si>
  <si>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</si>
  <si>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</si>
  <si>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</si>
  <si>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</si>
  <si>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</si>
  <si>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</si>
  <si>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</si>
  <si>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</si>
  <si>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</si>
  <si>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</si>
  <si>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</si>
  <si>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</si>
  <si>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</si>
  <si>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</si>
  <si>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</si>
  <si>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</si>
  <si>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</si>
  <si>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</si>
  <si>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</si>
  <si>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</si>
  <si>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</si>
  <si>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</si>
  <si>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</si>
  <si>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</si>
  <si>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</si>
  <si>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</si>
  <si>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</si>
  <si>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</si>
  <si>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</si>
  <si>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</si>
  <si>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</si>
  <si>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</si>
  <si>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</si>
  <si>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</si>
  <si>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</si>
  <si>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</si>
  <si>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</si>
  <si>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</si>
  <si>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</si>
  <si>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</si>
  <si>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</si>
  <si>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</si>
  <si>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</si>
  <si>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</si>
  <si>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</si>
  <si>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</si>
  <si>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</si>
  <si>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</si>
  <si>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</si>
  <si>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</si>
  <si>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</si>
  <si>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</si>
  <si>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</si>
  <si>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</si>
  <si>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</si>
  <si>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</si>
  <si>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</si>
  <si>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</si>
  <si>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</si>
  <si>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</si>
  <si>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</si>
  <si>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</si>
  <si>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</si>
  <si>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</si>
  <si>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</si>
  <si>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</si>
  <si>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</si>
  <si>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33</t>
    <phoneticPr fontId="5"/>
  </si>
  <si>
    <t>37</t>
    <phoneticPr fontId="5"/>
  </si>
  <si>
    <t>38</t>
    <phoneticPr fontId="5"/>
  </si>
  <si>
    <t>39</t>
    <phoneticPr fontId="5"/>
  </si>
  <si>
    <t>40</t>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</si>
  <si>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</si>
  <si>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</si>
  <si>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</si>
  <si>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</si>
  <si>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</si>
  <si>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</si>
  <si>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</si>
  <si>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</si>
  <si>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</si>
  <si>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</si>
  <si>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</si>
  <si>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</si>
  <si>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</si>
  <si>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</si>
  <si>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</si>
  <si>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</si>
  <si>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</si>
  <si>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</si>
  <si>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</si>
  <si>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</si>
  <si>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</si>
  <si>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電話番号</t>
    <rPh sb="0" eb="2">
      <t>デンワ</t>
    </rPh>
    <rPh sb="2" eb="4">
      <t>バンゴウ</t>
    </rPh>
    <phoneticPr fontId="5"/>
  </si>
  <si>
    <t>※振込先：</t>
    <rPh sb="1" eb="4">
      <t>フリコミサキ</t>
    </rPh>
    <phoneticPr fontId="5"/>
  </si>
  <si>
    <t>E-mail</t>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</si>
  <si>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</si>
  <si>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</si>
  <si>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</si>
  <si>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67"/>
  </si>
  <si>
    <t>所属支部協会</t>
    <phoneticPr fontId="67"/>
  </si>
  <si>
    <t xml:space="preserve">      ソフトボール協会</t>
    <rPh sb="12" eb="14">
      <t>キョウカイ</t>
    </rPh>
    <phoneticPr fontId="67"/>
  </si>
  <si>
    <t>印</t>
  </si>
  <si>
    <t>　所属支部</t>
    <phoneticPr fontId="67"/>
  </si>
  <si>
    <t>会長 　</t>
    <rPh sb="0" eb="1">
      <t>カイ</t>
    </rPh>
    <rPh sb="1" eb="2">
      <t>チョウ</t>
    </rPh>
    <phoneticPr fontId="67"/>
  </si>
  <si>
    <t>　種別</t>
    <phoneticPr fontId="67"/>
  </si>
  <si>
    <t>　チーム名</t>
    <phoneticPr fontId="67"/>
  </si>
  <si>
    <t>　チーム所在地</t>
    <phoneticPr fontId="67"/>
  </si>
  <si>
    <t>　チーム代表者</t>
    <phoneticPr fontId="67"/>
  </si>
  <si>
    <t>　監督氏名</t>
    <rPh sb="3" eb="5">
      <t>シメイ</t>
    </rPh>
    <phoneticPr fontId="67"/>
  </si>
  <si>
    <t>選手氏名</t>
    <phoneticPr fontId="67"/>
  </si>
  <si>
    <t>生年月日</t>
    <phoneticPr fontId="67"/>
  </si>
  <si>
    <t>　学校名 (学年)</t>
    <rPh sb="6" eb="8">
      <t>ガクネン</t>
    </rPh>
    <phoneticPr fontId="67"/>
  </si>
  <si>
    <t>　　現住所</t>
    <phoneticPr fontId="67"/>
  </si>
  <si>
    <t>(監督・コーチ)</t>
    <phoneticPr fontId="67"/>
  </si>
  <si>
    <t>※  ＵＮはユニフォームナンバー</t>
    <phoneticPr fontId="67"/>
  </si>
  <si>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67"/>
  </si>
  <si>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</si>
  <si>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</si>
  <si>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</si>
  <si>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</si>
  <si>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</si>
  <si>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</si>
  <si>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</si>
  <si>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</si>
  <si>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コーチ１</t>
  </si>
  <si>
    <t>コーチ２</t>
  </si>
  <si>
    <t>コーチ３</t>
  </si>
  <si>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</si>
  <si>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</si>
  <si>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</si>
  <si>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</si>
  <si>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</si>
  <si>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</si>
  <si>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</si>
  <si>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</si>
  <si>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</si>
  <si>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</si>
  <si>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</si>
  <si>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</si>
  <si>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</si>
  <si>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</si>
  <si>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</si>
  <si>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</si>
  <si>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</si>
  <si>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</si>
  <si>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</si>
  <si>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</si>
  <si>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</si>
  <si>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</si>
  <si>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</si>
  <si>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</si>
  <si>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</si>
  <si>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</si>
  <si>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</si>
  <si>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</si>
  <si>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t>北信越地区大学ソフトボール連盟チーム登録料</t>
    <rPh sb="0" eb="3">
      <t>ホクシンエツ</t>
    </rPh>
    <rPh sb="3" eb="5">
      <t>チク</t>
    </rPh>
    <rPh sb="5" eb="7">
      <t>ダイガクトウロクリョウレンメイ</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</si>
  <si>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</si>
  <si>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</si>
  <si>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</si>
  <si>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</si>
  <si>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</si>
  <si>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</si>
  <si>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</si>
  <si>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</si>
  <si>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</si>
  <si>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</si>
  <si>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講習修了者</t>
    <rPh sb="0" eb="2">
      <t>コウシュウ</t>
    </rPh>
    <rPh sb="2" eb="5">
      <t>シュウリョウシャ</t>
    </rPh>
    <phoneticPr fontId="5"/>
  </si>
  <si>
    <t>スタートコーチ</t>
  </si>
  <si>
    <t>コーチ４</t>
  </si>
  <si>
    <t>スタートコーチ</t>
    <phoneticPr fontId="5" type="Hiragana"/>
  </si>
  <si>
    <t>講習会修了者</t>
    <rPh sb="0" eb="3">
      <t>こうしゅうかい</t>
    </rPh>
    <rPh sb="3" eb="6">
      <t>しゅうりょうしゃ</t>
    </rPh>
    <phoneticPr fontId="5" type="Hiragana"/>
  </si>
  <si>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</si>
  <si>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</si>
  <si>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</si>
  <si>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</si>
  <si>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</si>
  <si>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</si>
  <si>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</si>
  <si>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</si>
  <si>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</si>
  <si>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</si>
  <si>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</si>
  <si>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t>
    <phoneticPr fontId="5" type="Hiragana"/>
  </si>
  <si>
    <t>https://osakaohtani-my.sharepoint.com/:b:/g/personal/izumiken_osaka-ohtani_ac_jp/EYRbLDRsuDZDgXga3DPY-W4BdTvp5SzcFXqb9YMCeoN-dQ?e=GMMBXh</t>
    <phoneticPr fontId="5"/>
  </si>
  <si>
    <t>2025年度チーム関係入力シート</t>
    <rPh sb="4" eb="6">
      <t>ネンド</t>
    </rPh>
    <rPh sb="9" eb="13">
      <t>カンケイニュウリョク</t>
    </rPh>
    <phoneticPr fontId="5"/>
  </si>
  <si>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</si>
  <si>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2025年度　　個　人　登　録　票</t>
    <rPh sb="8" eb="9">
      <t>コ</t>
    </rPh>
    <rPh sb="10" eb="11">
      <t>ヒト</t>
    </rPh>
    <phoneticPr fontId="5"/>
  </si>
  <si>
    <t>文部科学大臣杯第60回全日本大学男子ソフトボール選手権大会</t>
    <rPh sb="17" eb="18">
      <t>コ</t>
    </rPh>
    <phoneticPr fontId="5"/>
  </si>
  <si>
    <t>文部科学大臣杯第60回全日本大学女子ソフトボール選手権大会</t>
    <rPh sb="16" eb="18">
      <t>ジョシ</t>
    </rPh>
    <phoneticPr fontId="5"/>
  </si>
  <si>
    <t>第40回東日本大学男子ソフトボール選手権大会</t>
    <rPh sb="9" eb="11">
      <t>ダンシ</t>
    </rPh>
    <phoneticPr fontId="5"/>
  </si>
  <si>
    <t>第40回東日本大学女子ソフトボール選手権大会</t>
    <rPh sb="9" eb="11">
      <t>ジョシ</t>
    </rPh>
    <phoneticPr fontId="5"/>
  </si>
  <si>
    <t>第57回西日本大学男子ソフトボール選手権大会</t>
    <rPh sb="9" eb="11">
      <t>ダンシ</t>
    </rPh>
    <phoneticPr fontId="5"/>
  </si>
  <si>
    <t>第57回西日本大学女子ソフトボール選手権大会</t>
    <rPh sb="9" eb="11">
      <t>ジョシ</t>
    </rPh>
    <phoneticPr fontId="5"/>
  </si>
  <si>
    <t xml:space="preserve">2025年度　チーム登録票 </t>
    <rPh sb="4" eb="6">
      <t>ネンド</t>
    </rPh>
    <rPh sb="10" eb="13">
      <t>トウロクヒョウ</t>
    </rPh>
    <phoneticPr fontId="5"/>
  </si>
  <si>
    <t>2025/</t>
    <phoneticPr fontId="5"/>
  </si>
  <si>
    <t>2025年度　　選　手　登　録　個　票</t>
    <rPh sb="16" eb="17">
      <t>コ</t>
    </rPh>
    <phoneticPr fontId="5"/>
  </si>
  <si>
    <t>資格登録番号</t>
    <rPh sb="0" eb="2">
      <t xml:space="preserve">しかく </t>
    </rPh>
    <rPh sb="2" eb="6">
      <t xml:space="preserve">とうろくばんごう </t>
    </rPh>
    <phoneticPr fontId="5" type="Hiragana"/>
  </si>
  <si>
    <t>33</t>
  </si>
  <si>
    <t>34</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</si>
  <si>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</si>
  <si>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</si>
  <si>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</si>
  <si>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</si>
  <si>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</si>
  <si>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</si>
  <si>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</si>
  <si>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</si>
  <si>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</si>
  <si>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</si>
  <si>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</si>
  <si>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</si>
  <si>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</si>
  <si>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</si>
  <si>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</si>
  <si>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</si>
  <si>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</si>
  <si>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</si>
  <si>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</si>
  <si>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</si>
  <si>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</si>
  <si>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</si>
  <si>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</si>
  <si>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</si>
  <si>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</si>
  <si>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</si>
  <si>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</si>
  <si>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</si>
  <si>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</si>
  <si>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</si>
  <si>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</si>
  <si>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</si>
  <si>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</si>
  <si>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</si>
  <si>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</si>
  <si>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</si>
  <si>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</si>
  <si>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</si>
  <si>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</si>
  <si>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</si>
  <si>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</si>
  <si>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</si>
  <si>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</si>
  <si>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</si>
  <si>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</si>
  <si>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</si>
  <si>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</si>
  <si>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</si>
  <si>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</si>
  <si>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</si>
  <si>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</si>
  <si>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</si>
  <si>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</si>
  <si>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</si>
  <si>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</si>
  <si>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</si>
  <si>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</si>
  <si>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</si>
  <si>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</si>
  <si>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</si>
  <si>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</si>
  <si>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</si>
  <si>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</si>
  <si>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t>
    <phoneticPr fontId="5"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</si>
</sst>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93">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b/>
      <sz val="11"/>
      <color rgb="FFFF0000"/>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s>
  <fills count="6">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1">
    <xf numFmtId="0" fontId="0" fillId="0" borderId="0">
      <alignment vertical="center"/>
    </xf>
    <xf numFmtId="0" fontId="32"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4" fillId="0" borderId="0">
      <alignment vertical="center"/>
    </xf>
    <xf numFmtId="0" fontId="20" fillId="0" borderId="0"/>
    <xf numFmtId="0" fontId="31" fillId="0" borderId="0">
      <alignment vertical="center"/>
    </xf>
    <xf numFmtId="0" fontId="4" fillId="0" borderId="0"/>
    <xf numFmtId="0" fontId="3" fillId="0" borderId="0">
      <alignment vertical="center"/>
    </xf>
    <xf numFmtId="0" fontId="4" fillId="0" borderId="0">
      <alignment vertical="center"/>
    </xf>
    <xf numFmtId="0" fontId="2" fillId="0" borderId="0">
      <alignment vertical="center"/>
    </xf>
  </cellStyleXfs>
  <cellXfs count="1063">
    <xf numFmtId="0" fontId="0" fillId="0" borderId="0" xfId="0">
      <alignment vertical="center"/>
    </xf>
    <xf numFmtId="0" fontId="4" fillId="0" borderId="0" xfId="7" applyAlignment="1">
      <alignment vertical="center"/>
    </xf>
    <xf numFmtId="0" fontId="12" fillId="0" borderId="0" xfId="0" applyFont="1">
      <alignment vertical="center"/>
    </xf>
    <xf numFmtId="0" fontId="20"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5" fillId="0" borderId="5" xfId="7" applyNumberFormat="1" applyFont="1" applyBorder="1" applyAlignment="1" applyProtection="1">
      <alignment horizontal="center" vertical="center"/>
      <protection locked="0"/>
    </xf>
    <xf numFmtId="0" fontId="15" fillId="0" borderId="5" xfId="7" applyFont="1" applyBorder="1" applyAlignment="1" applyProtection="1">
      <alignment horizontal="center" vertical="center"/>
      <protection locked="0"/>
    </xf>
    <xf numFmtId="176" fontId="15" fillId="0" borderId="5" xfId="7" applyNumberFormat="1" applyFont="1" applyBorder="1" applyAlignment="1" applyProtection="1">
      <alignment horizontal="center" vertical="center" wrapText="1" shrinkToFit="1"/>
      <protection locked="0"/>
    </xf>
    <xf numFmtId="176" fontId="10" fillId="0" borderId="5" xfId="7" applyNumberFormat="1" applyFont="1" applyBorder="1" applyAlignment="1" applyProtection="1">
      <alignment horizontal="center" vertical="center"/>
      <protection locked="0"/>
    </xf>
    <xf numFmtId="14" fontId="10"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0" fillId="2" borderId="0" xfId="7" applyNumberFormat="1" applyFont="1" applyFill="1" applyAlignment="1">
      <alignment horizontal="center" vertical="center" shrinkToFit="1"/>
    </xf>
    <xf numFmtId="0" fontId="33" fillId="2" borderId="92" xfId="0" applyFont="1" applyFill="1" applyBorder="1" applyAlignment="1">
      <alignment horizontal="center" shrinkToFit="1"/>
    </xf>
    <xf numFmtId="0" fontId="33" fillId="2" borderId="93" xfId="0" applyFont="1" applyFill="1" applyBorder="1" applyAlignment="1">
      <alignment horizontal="center" shrinkToFit="1"/>
    </xf>
    <xf numFmtId="0" fontId="33" fillId="2" borderId="91" xfId="0" applyFont="1" applyFill="1" applyBorder="1" applyAlignment="1">
      <alignment horizontal="center" vertical="top" shrinkToFit="1"/>
    </xf>
    <xf numFmtId="0" fontId="33" fillId="2" borderId="22" xfId="0" applyFont="1" applyFill="1" applyBorder="1" applyAlignment="1">
      <alignment horizontal="center" vertical="top" shrinkToFit="1"/>
    </xf>
    <xf numFmtId="49" fontId="10"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1" fillId="0" borderId="0" xfId="0" applyFont="1">
      <alignment vertical="center"/>
    </xf>
    <xf numFmtId="0" fontId="6" fillId="0" borderId="0" xfId="0" applyFont="1">
      <alignment vertical="center"/>
    </xf>
    <xf numFmtId="0" fontId="0" fillId="0" borderId="0" xfId="0" applyAlignment="1">
      <alignment horizontal="center" vertical="center"/>
    </xf>
    <xf numFmtId="0" fontId="40" fillId="0" borderId="0" xfId="0" applyFont="1" applyAlignment="1">
      <alignment horizontal="left" vertical="center"/>
    </xf>
    <xf numFmtId="0" fontId="34" fillId="0" borderId="0" xfId="0" applyFont="1" applyAlignment="1">
      <alignment horizontal="left" vertical="center"/>
    </xf>
    <xf numFmtId="0" fontId="36" fillId="0" borderId="0" xfId="0" applyFont="1">
      <alignment vertical="center"/>
    </xf>
    <xf numFmtId="0" fontId="9" fillId="0" borderId="0" xfId="0" applyFont="1">
      <alignment vertical="center"/>
    </xf>
    <xf numFmtId="0" fontId="37" fillId="0" borderId="0" xfId="0" applyFont="1">
      <alignment vertical="center"/>
    </xf>
    <xf numFmtId="0" fontId="43" fillId="0" borderId="0" xfId="0" applyFont="1">
      <alignment vertical="center"/>
    </xf>
    <xf numFmtId="0" fontId="37" fillId="0" borderId="0" xfId="0" applyFont="1" applyAlignment="1">
      <alignment horizontal="center" vertical="center"/>
    </xf>
    <xf numFmtId="182" fontId="43" fillId="0" borderId="0" xfId="0" applyNumberFormat="1" applyFont="1" applyAlignment="1">
      <alignment horizontal="center" vertical="center"/>
    </xf>
    <xf numFmtId="0" fontId="15" fillId="0" borderId="0" xfId="7" applyFont="1" applyAlignment="1">
      <alignment vertical="center"/>
    </xf>
    <xf numFmtId="0" fontId="15" fillId="0" borderId="0" xfId="7" applyFont="1" applyAlignment="1">
      <alignment horizontal="left" vertical="center"/>
    </xf>
    <xf numFmtId="0" fontId="37" fillId="0" borderId="0" xfId="0" applyFont="1" applyAlignment="1">
      <alignment horizontal="left" vertical="center"/>
    </xf>
    <xf numFmtId="0" fontId="43" fillId="0" borderId="0" xfId="0" applyFont="1" applyAlignment="1">
      <alignment horizontal="center" vertical="center"/>
    </xf>
    <xf numFmtId="0" fontId="43" fillId="0" borderId="0" xfId="0" applyFont="1" applyAlignment="1">
      <alignment horizontal="left" vertical="center"/>
    </xf>
    <xf numFmtId="0" fontId="39" fillId="0" borderId="0" xfId="7" applyFont="1" applyAlignment="1">
      <alignment vertical="center"/>
    </xf>
    <xf numFmtId="0" fontId="4" fillId="0" borderId="1" xfId="7" applyBorder="1" applyAlignment="1" applyProtection="1">
      <alignment horizontal="center" vertical="center"/>
      <protection locked="0"/>
    </xf>
    <xf numFmtId="180" fontId="37" fillId="0" borderId="2" xfId="0" applyNumberFormat="1" applyFont="1" applyBorder="1">
      <alignment vertical="center"/>
    </xf>
    <xf numFmtId="0" fontId="37" fillId="0" borderId="1" xfId="0" applyFont="1" applyBorder="1" applyAlignment="1">
      <alignment horizontal="center" vertical="center"/>
    </xf>
    <xf numFmtId="0" fontId="37" fillId="0" borderId="41"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44" fillId="0" borderId="0" xfId="0" applyFont="1" applyAlignment="1">
      <alignment horizontal="center" vertical="center"/>
    </xf>
    <xf numFmtId="0" fontId="6" fillId="0" borderId="0" xfId="0" applyFont="1" applyAlignment="1">
      <alignment horizontal="center" vertical="center"/>
    </xf>
    <xf numFmtId="0" fontId="27" fillId="0" borderId="0" xfId="0" applyFont="1">
      <alignment vertical="center"/>
    </xf>
    <xf numFmtId="0" fontId="20" fillId="0" borderId="30" xfId="0" applyFont="1" applyBorder="1" applyAlignment="1">
      <alignment horizontal="left" vertical="center"/>
    </xf>
    <xf numFmtId="49" fontId="20" fillId="0" borderId="30" xfId="0" applyNumberFormat="1" applyFont="1" applyBorder="1">
      <alignment vertical="center"/>
    </xf>
    <xf numFmtId="49" fontId="13" fillId="0" borderId="0" xfId="0" applyNumberFormat="1" applyFont="1">
      <alignment vertical="center"/>
    </xf>
    <xf numFmtId="0" fontId="12" fillId="0" borderId="34" xfId="0" applyFont="1" applyBorder="1">
      <alignment vertical="center"/>
    </xf>
    <xf numFmtId="0" fontId="12" fillId="0" borderId="29" xfId="0" applyFont="1" applyBorder="1">
      <alignment vertical="center"/>
    </xf>
    <xf numFmtId="0" fontId="12" fillId="0" borderId="35" xfId="0" applyFont="1" applyBorder="1">
      <alignment vertical="center"/>
    </xf>
    <xf numFmtId="0" fontId="12" fillId="0" borderId="36" xfId="0" applyFont="1" applyBorder="1">
      <alignment vertical="center"/>
    </xf>
    <xf numFmtId="0" fontId="25" fillId="0" borderId="37" xfId="0" applyFont="1" applyBorder="1" applyAlignment="1">
      <alignment horizontal="center" vertical="center"/>
    </xf>
    <xf numFmtId="0" fontId="28" fillId="0" borderId="37" xfId="0" applyFont="1" applyBorder="1">
      <alignment vertical="center"/>
    </xf>
    <xf numFmtId="180" fontId="28" fillId="0" borderId="37" xfId="0" applyNumberFormat="1" applyFont="1" applyBorder="1" applyAlignment="1">
      <alignment horizontal="center" vertical="center"/>
    </xf>
    <xf numFmtId="0" fontId="28" fillId="0" borderId="38" xfId="0" applyFont="1" applyBorder="1">
      <alignment vertical="center"/>
    </xf>
    <xf numFmtId="0" fontId="6" fillId="0" borderId="11" xfId="0" applyFont="1" applyBorder="1" applyAlignment="1">
      <alignment horizontal="center" vertical="center"/>
    </xf>
    <xf numFmtId="0" fontId="12" fillId="0" borderId="39" xfId="0" applyFont="1" applyBorder="1">
      <alignment vertical="center"/>
    </xf>
    <xf numFmtId="0" fontId="24" fillId="0" borderId="0" xfId="0" applyFont="1" applyAlignment="1">
      <alignment horizontal="right" vertical="center"/>
    </xf>
    <xf numFmtId="0" fontId="24" fillId="0" borderId="0" xfId="0" applyFont="1">
      <alignment vertical="center"/>
    </xf>
    <xf numFmtId="0" fontId="13" fillId="0" borderId="40" xfId="0" applyFont="1" applyBorder="1" applyAlignment="1">
      <alignment horizontal="right" vertical="center"/>
    </xf>
    <xf numFmtId="0" fontId="13" fillId="0" borderId="0" xfId="0" applyFont="1">
      <alignment vertical="center"/>
    </xf>
    <xf numFmtId="180" fontId="13" fillId="0" borderId="40" xfId="0" applyNumberFormat="1" applyFont="1" applyBorder="1" applyAlignment="1">
      <alignment horizontal="right" vertical="top"/>
    </xf>
    <xf numFmtId="0" fontId="24" fillId="0" borderId="0" xfId="0" applyFont="1" applyAlignment="1">
      <alignment vertical="top"/>
    </xf>
    <xf numFmtId="0" fontId="13" fillId="0" borderId="0" xfId="0" applyFont="1" applyAlignment="1">
      <alignment vertical="top"/>
    </xf>
    <xf numFmtId="180" fontId="12" fillId="0" borderId="41" xfId="0" applyNumberFormat="1" applyFont="1" applyBorder="1">
      <alignment vertical="center"/>
    </xf>
    <xf numFmtId="0" fontId="12" fillId="0" borderId="37" xfId="0" applyFont="1" applyBorder="1" applyAlignment="1">
      <alignment horizontal="center" vertical="center"/>
    </xf>
    <xf numFmtId="180" fontId="12" fillId="0" borderId="42" xfId="0" applyNumberFormat="1" applyFont="1" applyBorder="1" applyAlignment="1">
      <alignment horizontal="center" vertical="center"/>
    </xf>
    <xf numFmtId="0" fontId="58" fillId="0" borderId="0" xfId="0" applyFont="1">
      <alignment vertical="center"/>
    </xf>
    <xf numFmtId="180" fontId="12" fillId="0" borderId="37" xfId="0" applyNumberFormat="1" applyFont="1" applyBorder="1">
      <alignment vertical="center"/>
    </xf>
    <xf numFmtId="180" fontId="12" fillId="0" borderId="13" xfId="0" applyNumberFormat="1" applyFont="1" applyBorder="1" applyAlignment="1">
      <alignment horizontal="center" vertical="center"/>
    </xf>
    <xf numFmtId="0" fontId="39" fillId="0" borderId="0" xfId="0" applyFont="1" applyAlignment="1">
      <alignment horizontal="center" vertical="center"/>
    </xf>
    <xf numFmtId="0" fontId="35" fillId="0" borderId="0" xfId="0" applyFont="1" applyAlignment="1">
      <alignment horizontal="center" vertical="center"/>
    </xf>
    <xf numFmtId="49" fontId="51"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4" fillId="0" borderId="43" xfId="0" applyNumberFormat="1" applyFont="1" applyBorder="1" applyAlignment="1">
      <alignment horizontal="center" vertical="center" shrinkToFit="1"/>
    </xf>
    <xf numFmtId="38" fontId="28" fillId="0" borderId="1" xfId="3" applyFont="1" applyFill="1" applyBorder="1" applyAlignment="1" applyProtection="1">
      <alignment horizontal="center" vertical="center"/>
    </xf>
    <xf numFmtId="49" fontId="28" fillId="0" borderId="44" xfId="0" applyNumberFormat="1" applyFont="1" applyBorder="1" applyAlignment="1">
      <alignment horizontal="center" vertical="center"/>
    </xf>
    <xf numFmtId="49" fontId="12" fillId="0" borderId="18" xfId="0" applyNumberFormat="1" applyFont="1" applyBorder="1" applyAlignment="1">
      <alignment horizontal="center" vertical="center" shrinkToFit="1"/>
    </xf>
    <xf numFmtId="49" fontId="6" fillId="0" borderId="0" xfId="0" applyNumberFormat="1" applyFont="1">
      <alignment vertical="center"/>
    </xf>
    <xf numFmtId="49" fontId="28" fillId="0" borderId="46" xfId="0" applyNumberFormat="1" applyFont="1" applyBorder="1" applyAlignment="1">
      <alignment horizontal="center" vertical="center"/>
    </xf>
    <xf numFmtId="49" fontId="50" fillId="0" borderId="19" xfId="0" applyNumberFormat="1" applyFont="1" applyBorder="1" applyAlignment="1">
      <alignment vertical="center" wrapText="1"/>
    </xf>
    <xf numFmtId="49" fontId="12" fillId="0" borderId="21" xfId="0" applyNumberFormat="1" applyFont="1" applyBorder="1" applyAlignment="1">
      <alignment horizontal="center" vertical="center" shrinkToFit="1"/>
    </xf>
    <xf numFmtId="0" fontId="12" fillId="0" borderId="47" xfId="0" applyFont="1" applyBorder="1">
      <alignment vertical="center"/>
    </xf>
    <xf numFmtId="0" fontId="13" fillId="0" borderId="45" xfId="0" applyFont="1" applyBorder="1">
      <alignment vertical="center"/>
    </xf>
    <xf numFmtId="0" fontId="50" fillId="0" borderId="0" xfId="0" applyFont="1" applyAlignment="1">
      <alignment vertical="center" wrapText="1"/>
    </xf>
    <xf numFmtId="49" fontId="10" fillId="0" borderId="27" xfId="7" applyNumberFormat="1" applyFont="1" applyBorder="1" applyAlignment="1" applyProtection="1">
      <alignment horizontal="center" vertical="center"/>
      <protection locked="0"/>
    </xf>
    <xf numFmtId="183" fontId="20" fillId="2" borderId="8" xfId="9" applyNumberFormat="1" applyFont="1" applyFill="1" applyBorder="1" applyAlignment="1">
      <alignment horizontal="center" vertical="center"/>
    </xf>
    <xf numFmtId="0" fontId="10" fillId="2" borderId="0" xfId="7" applyFont="1" applyFill="1" applyAlignment="1">
      <alignment horizontal="center" vertical="center" shrinkToFit="1"/>
    </xf>
    <xf numFmtId="180" fontId="10" fillId="2" borderId="0" xfId="7" applyNumberFormat="1" applyFont="1" applyFill="1" applyAlignment="1">
      <alignment horizontal="left" vertical="center" shrinkToFit="1"/>
    </xf>
    <xf numFmtId="0" fontId="39" fillId="2" borderId="0" xfId="7" applyFont="1" applyFill="1" applyAlignment="1">
      <alignment horizontal="left" vertical="center"/>
    </xf>
    <xf numFmtId="180" fontId="10" fillId="2" borderId="0" xfId="7" applyNumberFormat="1" applyFont="1" applyFill="1" applyAlignment="1">
      <alignment horizontal="left" vertical="center"/>
    </xf>
    <xf numFmtId="0" fontId="22" fillId="2" borderId="0" xfId="7" applyFont="1" applyFill="1" applyAlignment="1">
      <alignment horizontal="left" vertical="center" shrinkToFit="1"/>
    </xf>
    <xf numFmtId="0" fontId="0" fillId="0" borderId="1" xfId="7" applyFont="1" applyBorder="1" applyAlignment="1" applyProtection="1">
      <alignment vertical="center"/>
      <protection locked="0"/>
    </xf>
    <xf numFmtId="184" fontId="20" fillId="3" borderId="2" xfId="9" applyNumberFormat="1" applyFont="1" applyFill="1" applyBorder="1" applyProtection="1">
      <alignment vertical="center"/>
      <protection locked="0"/>
    </xf>
    <xf numFmtId="0" fontId="12" fillId="0" borderId="40" xfId="0" applyFont="1" applyBorder="1">
      <alignment vertical="center"/>
    </xf>
    <xf numFmtId="0" fontId="12" fillId="0" borderId="13" xfId="0" applyFont="1" applyBorder="1" applyAlignment="1">
      <alignment horizontal="center" vertical="center"/>
    </xf>
    <xf numFmtId="180" fontId="12" fillId="0" borderId="1" xfId="0" applyNumberFormat="1" applyFont="1" applyBorder="1" applyAlignment="1">
      <alignment horizontal="center" vertical="center" shrinkToFit="1"/>
    </xf>
    <xf numFmtId="49" fontId="50" fillId="0" borderId="1" xfId="0" applyNumberFormat="1" applyFont="1" applyBorder="1" applyAlignment="1">
      <alignment vertical="center" wrapText="1"/>
    </xf>
    <xf numFmtId="49" fontId="51"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2" fillId="0" borderId="19" xfId="0" applyNumberFormat="1" applyFont="1" applyBorder="1" applyAlignment="1">
      <alignment horizontal="center" vertical="center" shrinkToFit="1"/>
    </xf>
    <xf numFmtId="0" fontId="60" fillId="0" borderId="34" xfId="0" applyFont="1" applyBorder="1">
      <alignment vertical="center"/>
    </xf>
    <xf numFmtId="0" fontId="60" fillId="0" borderId="29" xfId="0" applyFont="1" applyBorder="1">
      <alignment vertical="center"/>
    </xf>
    <xf numFmtId="0" fontId="60" fillId="0" borderId="47" xfId="0" applyFont="1" applyBorder="1">
      <alignment vertical="center"/>
    </xf>
    <xf numFmtId="0" fontId="61" fillId="0" borderId="0" xfId="0" applyFont="1" applyAlignment="1">
      <alignment horizontal="right" vertical="top"/>
    </xf>
    <xf numFmtId="0" fontId="61" fillId="0" borderId="0" xfId="0" applyFont="1" applyAlignment="1">
      <alignment vertical="top"/>
    </xf>
    <xf numFmtId="0" fontId="61" fillId="0" borderId="0" xfId="0" applyFont="1">
      <alignment vertical="center"/>
    </xf>
    <xf numFmtId="0" fontId="62" fillId="0" borderId="0" xfId="0" applyFont="1">
      <alignment vertical="center"/>
    </xf>
    <xf numFmtId="0" fontId="62" fillId="0" borderId="45" xfId="0" applyFont="1" applyBorder="1">
      <alignment vertical="center"/>
    </xf>
    <xf numFmtId="0" fontId="62" fillId="0" borderId="0" xfId="0" applyFont="1" applyAlignment="1">
      <alignment vertical="top"/>
    </xf>
    <xf numFmtId="0" fontId="37" fillId="0" borderId="8" xfId="0" applyFont="1" applyBorder="1">
      <alignment vertical="center"/>
    </xf>
    <xf numFmtId="0" fontId="37" fillId="0" borderId="16" xfId="0" applyFont="1" applyBorder="1">
      <alignment vertical="center"/>
    </xf>
    <xf numFmtId="0" fontId="43" fillId="0" borderId="8" xfId="0" applyFont="1" applyBorder="1">
      <alignment vertical="center"/>
    </xf>
    <xf numFmtId="0" fontId="43" fillId="0" borderId="16" xfId="0" applyFont="1" applyBorder="1">
      <alignment vertical="center"/>
    </xf>
    <xf numFmtId="0" fontId="64" fillId="0" borderId="0" xfId="0" applyFont="1">
      <alignment vertical="center"/>
    </xf>
    <xf numFmtId="0" fontId="37" fillId="0" borderId="2" xfId="0" applyFont="1" applyBorder="1" applyProtection="1">
      <alignment vertical="center"/>
      <protection locked="0"/>
    </xf>
    <xf numFmtId="0" fontId="10" fillId="0" borderId="2" xfId="7" applyFont="1" applyBorder="1" applyAlignment="1" applyProtection="1">
      <alignment horizontal="center" vertical="center"/>
      <protection locked="0"/>
    </xf>
    <xf numFmtId="0" fontId="4" fillId="0" borderId="0" xfId="9">
      <alignment vertical="center"/>
    </xf>
    <xf numFmtId="0" fontId="41" fillId="0" borderId="0" xfId="5" applyFont="1" applyAlignment="1">
      <alignment horizontal="left" vertical="center"/>
    </xf>
    <xf numFmtId="0" fontId="20" fillId="2" borderId="23" xfId="9" applyFont="1" applyFill="1" applyBorder="1" applyAlignment="1">
      <alignment horizontal="center" vertical="center"/>
    </xf>
    <xf numFmtId="184" fontId="20" fillId="2" borderId="2" xfId="9" applyNumberFormat="1" applyFont="1" applyFill="1" applyBorder="1">
      <alignment vertical="center"/>
    </xf>
    <xf numFmtId="183" fontId="20" fillId="2" borderId="16" xfId="9" applyNumberFormat="1" applyFont="1" applyFill="1" applyBorder="1">
      <alignment vertical="center"/>
    </xf>
    <xf numFmtId="183" fontId="20" fillId="2" borderId="2" xfId="9" applyNumberFormat="1" applyFont="1" applyFill="1" applyBorder="1">
      <alignment vertical="center"/>
    </xf>
    <xf numFmtId="183" fontId="20" fillId="2" borderId="25" xfId="9" applyNumberFormat="1" applyFont="1" applyFill="1" applyBorder="1">
      <alignment vertical="center"/>
    </xf>
    <xf numFmtId="0" fontId="39" fillId="0" borderId="0" xfId="9" applyFont="1">
      <alignment vertical="center"/>
    </xf>
    <xf numFmtId="0" fontId="41" fillId="0" borderId="0" xfId="9" applyFont="1">
      <alignment vertical="center"/>
    </xf>
    <xf numFmtId="183" fontId="20" fillId="2" borderId="20" xfId="9" applyNumberFormat="1" applyFont="1" applyFill="1" applyBorder="1">
      <alignment vertical="center"/>
    </xf>
    <xf numFmtId="183" fontId="20" fillId="2" borderId="114" xfId="9" applyNumberFormat="1" applyFont="1" applyFill="1" applyBorder="1">
      <alignment vertical="center"/>
    </xf>
    <xf numFmtId="0" fontId="9" fillId="0" borderId="0" xfId="9" applyFont="1">
      <alignment vertical="center"/>
    </xf>
    <xf numFmtId="0" fontId="11" fillId="2" borderId="0" xfId="9" applyFont="1" applyFill="1">
      <alignment vertical="center"/>
    </xf>
    <xf numFmtId="0" fontId="11" fillId="0" borderId="0" xfId="9" applyFont="1">
      <alignment vertical="center"/>
    </xf>
    <xf numFmtId="0" fontId="20" fillId="0" borderId="0" xfId="9" applyFont="1">
      <alignment vertical="center"/>
    </xf>
    <xf numFmtId="0" fontId="20" fillId="0" borderId="0" xfId="9" applyFont="1" applyAlignment="1">
      <alignment horizontal="center" vertical="center"/>
    </xf>
    <xf numFmtId="0" fontId="4" fillId="0" borderId="0" xfId="9" applyAlignment="1">
      <alignment horizontal="center" vertical="center"/>
    </xf>
    <xf numFmtId="0" fontId="0" fillId="0" borderId="0" xfId="9" applyFont="1">
      <alignment vertical="center"/>
    </xf>
    <xf numFmtId="0" fontId="2" fillId="0" borderId="0" xfId="10">
      <alignment vertical="center"/>
    </xf>
    <xf numFmtId="0" fontId="65" fillId="0" borderId="0" xfId="10" applyFont="1" applyAlignment="1">
      <alignment horizontal="distributed" vertical="center" justifyLastLine="1"/>
    </xf>
    <xf numFmtId="0" fontId="65" fillId="0" borderId="0" xfId="10" applyFont="1" applyAlignment="1">
      <alignment horizontal="center" vertical="center" justifyLastLine="1"/>
    </xf>
    <xf numFmtId="0" fontId="68" fillId="0" borderId="0" xfId="10" applyFont="1">
      <alignment vertical="center"/>
    </xf>
    <xf numFmtId="0" fontId="69" fillId="0" borderId="0" xfId="10" applyFont="1">
      <alignment vertical="center"/>
    </xf>
    <xf numFmtId="180" fontId="2" fillId="0" borderId="0" xfId="10" applyNumberFormat="1">
      <alignment vertical="center"/>
    </xf>
    <xf numFmtId="0" fontId="72" fillId="0" borderId="0" xfId="10" applyFont="1">
      <alignment vertical="center"/>
    </xf>
    <xf numFmtId="0" fontId="72" fillId="0" borderId="0" xfId="10" applyFont="1" applyAlignment="1">
      <alignment horizontal="center" vertical="center"/>
    </xf>
    <xf numFmtId="0" fontId="2" fillId="0" borderId="118" xfId="10" applyBorder="1" applyAlignment="1">
      <alignment horizontal="center" vertical="center"/>
    </xf>
    <xf numFmtId="0" fontId="77" fillId="0" borderId="1" xfId="10" applyFont="1" applyBorder="1" applyAlignment="1">
      <alignment horizontal="center" vertical="center"/>
    </xf>
    <xf numFmtId="0" fontId="59" fillId="0" borderId="0" xfId="10" applyFont="1">
      <alignment vertical="center"/>
    </xf>
    <xf numFmtId="0" fontId="2" fillId="0" borderId="0" xfId="10" applyAlignment="1">
      <alignment horizontal="center" vertical="center"/>
    </xf>
    <xf numFmtId="0" fontId="69" fillId="0" borderId="0" xfId="10" applyFont="1" applyAlignment="1">
      <alignment horizontal="center" vertical="center"/>
    </xf>
    <xf numFmtId="180" fontId="20" fillId="2" borderId="28" xfId="9" applyNumberFormat="1" applyFont="1" applyFill="1" applyBorder="1" applyAlignment="1">
      <alignment horizontal="center" vertical="center"/>
    </xf>
    <xf numFmtId="0" fontId="20" fillId="2" borderId="11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3" xfId="9" applyFont="1" applyFill="1" applyBorder="1" applyAlignment="1">
      <alignment horizontal="center" vertical="center"/>
    </xf>
    <xf numFmtId="49" fontId="1" fillId="0" borderId="0" xfId="10" applyNumberFormat="1" applyFont="1" applyAlignment="1" applyProtection="1">
      <alignment horizontal="center" vertical="center"/>
      <protection locked="0"/>
    </xf>
    <xf numFmtId="0" fontId="12" fillId="0" borderId="1" xfId="0" applyFont="1" applyBorder="1" applyAlignment="1">
      <alignment horizontal="center" vertical="center" shrinkToFit="1"/>
    </xf>
    <xf numFmtId="0" fontId="12" fillId="0" borderId="19" xfId="0" applyFont="1" applyBorder="1" applyAlignment="1">
      <alignment horizontal="center" vertical="center" shrinkToFit="1"/>
    </xf>
    <xf numFmtId="49" fontId="20" fillId="0" borderId="30" xfId="0" applyNumberFormat="1" applyFont="1" applyBorder="1" applyAlignment="1">
      <alignment horizontal="left" vertical="center"/>
    </xf>
    <xf numFmtId="0" fontId="37" fillId="5" borderId="100"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protection locked="0"/>
    </xf>
    <xf numFmtId="49" fontId="43" fillId="5" borderId="3" xfId="0" applyNumberFormat="1" applyFont="1" applyFill="1" applyBorder="1" applyAlignment="1" applyProtection="1">
      <alignment horizontal="center" vertical="center"/>
      <protection locked="0"/>
    </xf>
    <xf numFmtId="49" fontId="43" fillId="5" borderId="49" xfId="0" applyNumberFormat="1" applyFont="1" applyFill="1" applyBorder="1" applyAlignment="1" applyProtection="1">
      <alignment horizontal="center" vertical="center"/>
      <protection locked="0"/>
    </xf>
    <xf numFmtId="49" fontId="43" fillId="5" borderId="50" xfId="0" applyNumberFormat="1" applyFont="1" applyFill="1" applyBorder="1" applyAlignment="1" applyProtection="1">
      <alignment horizontal="center" vertical="center"/>
      <protection locked="0"/>
    </xf>
    <xf numFmtId="180" fontId="56" fillId="0" borderId="0" xfId="6" applyNumberFormat="1" applyFont="1">
      <alignment vertical="center"/>
    </xf>
    <xf numFmtId="180" fontId="31" fillId="0" borderId="0" xfId="6" applyNumberFormat="1" applyAlignment="1">
      <alignment horizontal="left" vertical="center"/>
    </xf>
    <xf numFmtId="180" fontId="31" fillId="0" borderId="22" xfId="6" applyNumberFormat="1" applyBorder="1" applyAlignment="1">
      <alignment horizontal="left" vertical="center"/>
    </xf>
    <xf numFmtId="180" fontId="54" fillId="0" borderId="1" xfId="6" applyNumberFormat="1" applyFont="1" applyBorder="1" applyAlignment="1" applyProtection="1">
      <alignment horizontal="left" vertical="center"/>
      <protection locked="0"/>
    </xf>
    <xf numFmtId="180" fontId="54" fillId="0" borderId="0" xfId="6" applyNumberFormat="1" applyFont="1" applyAlignment="1">
      <alignment horizontal="left" vertical="center"/>
    </xf>
    <xf numFmtId="180" fontId="54" fillId="0" borderId="41" xfId="6" applyNumberFormat="1" applyFont="1" applyBorder="1" applyAlignment="1">
      <alignment horizontal="left" vertical="center"/>
    </xf>
    <xf numFmtId="0" fontId="0" fillId="0" borderId="0" xfId="0" applyAlignment="1">
      <alignment vertical="top"/>
    </xf>
    <xf numFmtId="180" fontId="53" fillId="0" borderId="54" xfId="6" applyNumberFormat="1" applyFont="1" applyBorder="1" applyAlignment="1">
      <alignment horizontal="center" vertical="center"/>
    </xf>
    <xf numFmtId="180" fontId="21" fillId="0" borderId="0" xfId="6" applyNumberFormat="1" applyFont="1" applyAlignment="1">
      <alignment horizontal="center" vertical="center"/>
    </xf>
    <xf numFmtId="180" fontId="52" fillId="0" borderId="0" xfId="6" applyNumberFormat="1" applyFont="1" applyAlignment="1">
      <alignment horizontal="center" vertical="center" shrinkToFit="1"/>
    </xf>
    <xf numFmtId="180" fontId="21" fillId="0" borderId="0" xfId="6" applyNumberFormat="1" applyFont="1" applyAlignment="1">
      <alignment horizontal="center" vertical="center" shrinkToFit="1"/>
    </xf>
    <xf numFmtId="180" fontId="54" fillId="5" borderId="1" xfId="6" applyNumberFormat="1" applyFont="1" applyFill="1" applyBorder="1" applyAlignment="1" applyProtection="1">
      <alignment horizontal="left" vertical="center"/>
      <protection locked="0"/>
    </xf>
    <xf numFmtId="182" fontId="37" fillId="0" borderId="48" xfId="0" applyNumberFormat="1" applyFont="1" applyBorder="1" applyAlignment="1">
      <alignment horizontal="center" vertical="center"/>
    </xf>
    <xf numFmtId="182" fontId="37" fillId="0" borderId="49" xfId="0" applyNumberFormat="1" applyFont="1" applyBorder="1" applyAlignment="1">
      <alignment horizontal="center" vertical="center"/>
    </xf>
    <xf numFmtId="182" fontId="37" fillId="0" borderId="0" xfId="0" applyNumberFormat="1" applyFont="1" applyAlignment="1">
      <alignment horizontal="center" vertical="center"/>
    </xf>
    <xf numFmtId="0" fontId="37" fillId="0" borderId="8" xfId="0" applyFont="1" applyBorder="1" applyAlignment="1">
      <alignment horizontal="left" vertical="center"/>
    </xf>
    <xf numFmtId="0" fontId="37" fillId="0" borderId="22" xfId="0" applyFont="1" applyBorder="1">
      <alignment vertical="center"/>
    </xf>
    <xf numFmtId="0" fontId="51" fillId="0" borderId="0" xfId="0" applyFont="1">
      <alignment vertical="center"/>
    </xf>
    <xf numFmtId="0" fontId="78" fillId="0" borderId="0" xfId="1" applyFont="1">
      <alignment vertical="center"/>
    </xf>
    <xf numFmtId="0" fontId="79" fillId="0" borderId="0" xfId="0" applyFont="1">
      <alignment vertical="center"/>
    </xf>
    <xf numFmtId="49" fontId="51" fillId="0" borderId="0" xfId="7" applyNumberFormat="1" applyFont="1" applyAlignment="1">
      <alignment vertical="center"/>
    </xf>
    <xf numFmtId="49" fontId="51" fillId="0" borderId="0" xfId="7" applyNumberFormat="1" applyFont="1" applyAlignment="1">
      <alignment horizontal="center" vertical="center"/>
    </xf>
    <xf numFmtId="49" fontId="51" fillId="0" borderId="0" xfId="7" applyNumberFormat="1" applyFont="1" applyAlignment="1">
      <alignment horizontal="right" vertical="center"/>
    </xf>
    <xf numFmtId="49" fontId="81" fillId="0" borderId="0" xfId="7" applyNumberFormat="1" applyFont="1" applyAlignment="1">
      <alignment vertical="center"/>
    </xf>
    <xf numFmtId="49" fontId="51" fillId="0" borderId="23" xfId="7" applyNumberFormat="1" applyFont="1" applyBorder="1" applyAlignment="1">
      <alignment horizontal="center" vertical="center"/>
    </xf>
    <xf numFmtId="49" fontId="51" fillId="5" borderId="14" xfId="7" applyNumberFormat="1" applyFont="1" applyFill="1" applyBorder="1" applyAlignment="1" applyProtection="1">
      <alignment horizontal="center" vertical="center"/>
      <protection locked="0"/>
    </xf>
    <xf numFmtId="49" fontId="51" fillId="0" borderId="51" xfId="7" applyNumberFormat="1" applyFont="1" applyBorder="1" applyAlignment="1">
      <alignment vertical="center"/>
    </xf>
    <xf numFmtId="49" fontId="51" fillId="0" borderId="17" xfId="7" applyNumberFormat="1" applyFont="1" applyBorder="1" applyAlignment="1">
      <alignment horizontal="center" vertical="center"/>
    </xf>
    <xf numFmtId="49" fontId="51" fillId="0" borderId="1" xfId="7" applyNumberFormat="1" applyFont="1" applyBorder="1" applyAlignment="1">
      <alignment horizontal="center" vertical="center"/>
    </xf>
    <xf numFmtId="49" fontId="51" fillId="5" borderId="1" xfId="7" applyNumberFormat="1" applyFont="1" applyFill="1" applyBorder="1" applyAlignment="1" applyProtection="1">
      <alignment horizontal="center" vertical="center"/>
      <protection locked="0"/>
    </xf>
    <xf numFmtId="49" fontId="51" fillId="0" borderId="18" xfId="7" applyNumberFormat="1" applyFont="1" applyBorder="1" applyAlignment="1">
      <alignment vertical="center"/>
    </xf>
    <xf numFmtId="49" fontId="51" fillId="0" borderId="25" xfId="7" applyNumberFormat="1" applyFont="1" applyBorder="1" applyAlignment="1">
      <alignment vertical="center"/>
    </xf>
    <xf numFmtId="49" fontId="51" fillId="5" borderId="2" xfId="7" applyNumberFormat="1" applyFont="1" applyFill="1" applyBorder="1" applyAlignment="1" applyProtection="1">
      <alignment horizontal="center" vertical="center"/>
      <protection locked="0"/>
    </xf>
    <xf numFmtId="49" fontId="51" fillId="5" borderId="25" xfId="7" applyNumberFormat="1" applyFont="1" applyFill="1" applyBorder="1" applyAlignment="1" applyProtection="1">
      <alignment vertical="center"/>
      <protection locked="0"/>
    </xf>
    <xf numFmtId="0" fontId="82" fillId="0" borderId="0" xfId="0" applyFont="1" applyAlignment="1">
      <alignment horizontal="center"/>
    </xf>
    <xf numFmtId="49" fontId="51" fillId="0" borderId="18" xfId="7" applyNumberFormat="1" applyFont="1" applyBorder="1" applyAlignment="1">
      <alignment horizontal="center" vertical="center"/>
    </xf>
    <xf numFmtId="176" fontId="79" fillId="5" borderId="5" xfId="7" applyNumberFormat="1" applyFont="1" applyFill="1" applyBorder="1" applyAlignment="1" applyProtection="1">
      <alignment horizontal="center" vertical="center"/>
      <protection locked="0"/>
    </xf>
    <xf numFmtId="49" fontId="83" fillId="0" borderId="0" xfId="7" applyNumberFormat="1" applyFont="1" applyAlignment="1">
      <alignment vertical="center"/>
    </xf>
    <xf numFmtId="49" fontId="51" fillId="0" borderId="24" xfId="7" applyNumberFormat="1" applyFont="1" applyBorder="1" applyAlignment="1">
      <alignment horizontal="center" vertical="center"/>
    </xf>
    <xf numFmtId="49" fontId="51" fillId="0" borderId="12" xfId="7" applyNumberFormat="1" applyFont="1" applyBorder="1" applyAlignment="1">
      <alignment horizontal="center" vertical="center"/>
    </xf>
    <xf numFmtId="49" fontId="51" fillId="5" borderId="18" xfId="7" applyNumberFormat="1" applyFont="1" applyFill="1" applyBorder="1" applyAlignment="1" applyProtection="1">
      <alignment horizontal="center" vertical="center"/>
      <protection locked="0"/>
    </xf>
    <xf numFmtId="49" fontId="51" fillId="0" borderId="2" xfId="7" applyNumberFormat="1" applyFont="1" applyBorder="1" applyAlignment="1">
      <alignment vertical="center"/>
    </xf>
    <xf numFmtId="0" fontId="51" fillId="0" borderId="0" xfId="7" applyFont="1" applyAlignment="1">
      <alignment vertical="center"/>
    </xf>
    <xf numFmtId="0" fontId="51" fillId="0" borderId="25" xfId="0" applyFont="1" applyBorder="1">
      <alignment vertical="center"/>
    </xf>
    <xf numFmtId="0" fontId="51" fillId="5" borderId="1" xfId="0" applyFont="1" applyFill="1" applyBorder="1" applyAlignment="1" applyProtection="1">
      <alignment horizontal="center" vertical="center"/>
      <protection locked="0"/>
    </xf>
    <xf numFmtId="0" fontId="51" fillId="5" borderId="2" xfId="0" applyFont="1" applyFill="1" applyBorder="1" applyAlignment="1" applyProtection="1">
      <alignment horizontal="center" vertical="center"/>
      <protection locked="0"/>
    </xf>
    <xf numFmtId="0" fontId="51" fillId="0" borderId="18" xfId="0" applyFont="1" applyBorder="1">
      <alignment vertical="center"/>
    </xf>
    <xf numFmtId="49" fontId="51" fillId="0" borderId="97" xfId="7" applyNumberFormat="1" applyFont="1" applyBorder="1" applyAlignment="1">
      <alignment horizontal="center" vertical="center"/>
    </xf>
    <xf numFmtId="49" fontId="51" fillId="0" borderId="19" xfId="7" applyNumberFormat="1" applyFont="1" applyBorder="1" applyAlignment="1">
      <alignment horizontal="center" vertical="center"/>
    </xf>
    <xf numFmtId="0" fontId="51" fillId="5" borderId="19" xfId="0" applyFont="1" applyFill="1" applyBorder="1" applyAlignment="1" applyProtection="1">
      <alignment horizontal="center" vertical="center"/>
      <protection locked="0"/>
    </xf>
    <xf numFmtId="0" fontId="51" fillId="0" borderId="21" xfId="0" applyFont="1" applyBorder="1">
      <alignment vertical="center"/>
    </xf>
    <xf numFmtId="0" fontId="51" fillId="0" borderId="0" xfId="7" applyFont="1" applyAlignment="1">
      <alignment horizontal="center" vertical="center"/>
    </xf>
    <xf numFmtId="0" fontId="51" fillId="0" borderId="0" xfId="7" applyFont="1" applyAlignment="1">
      <alignment horizontal="right" vertical="center"/>
    </xf>
    <xf numFmtId="0" fontId="51" fillId="0" borderId="6" xfId="7" applyFont="1" applyBorder="1" applyAlignment="1">
      <alignment horizontal="center" vertical="center" wrapText="1"/>
    </xf>
    <xf numFmtId="180" fontId="51" fillId="0" borderId="8" xfId="7" applyNumberFormat="1" applyFont="1" applyBorder="1" applyAlignment="1">
      <alignment horizontal="center" vertical="center"/>
    </xf>
    <xf numFmtId="0" fontId="51" fillId="0" borderId="2" xfId="7" applyFont="1" applyBorder="1" applyAlignment="1">
      <alignment horizontal="right" vertical="center"/>
    </xf>
    <xf numFmtId="0" fontId="51" fillId="0" borderId="16" xfId="7" applyFont="1" applyBorder="1" applyAlignment="1">
      <alignment horizontal="left" vertical="center"/>
    </xf>
    <xf numFmtId="0" fontId="51" fillId="0" borderId="7" xfId="7" applyFont="1" applyBorder="1" applyAlignment="1">
      <alignment horizontal="right" vertical="center"/>
    </xf>
    <xf numFmtId="0" fontId="79" fillId="0" borderId="3" xfId="7" applyFont="1" applyBorder="1" applyAlignment="1">
      <alignment horizontal="center" vertical="center" wrapText="1"/>
    </xf>
    <xf numFmtId="0" fontId="79" fillId="0" borderId="1" xfId="7" applyFont="1" applyBorder="1" applyAlignment="1">
      <alignment horizontal="center" vertical="center" wrapText="1"/>
    </xf>
    <xf numFmtId="0" fontId="83" fillId="0" borderId="0" xfId="7" applyFont="1" applyAlignment="1">
      <alignment vertical="center"/>
    </xf>
    <xf numFmtId="0" fontId="79" fillId="0" borderId="2"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49" fontId="79" fillId="0" borderId="1" xfId="7" applyNumberFormat="1" applyFont="1" applyBorder="1" applyAlignment="1">
      <alignment horizontal="center" vertical="center" shrinkToFit="1"/>
    </xf>
    <xf numFmtId="180" fontId="79" fillId="0" borderId="6" xfId="7" applyNumberFormat="1" applyFont="1" applyBorder="1" applyAlignment="1">
      <alignment horizontal="center" vertical="center"/>
    </xf>
    <xf numFmtId="180" fontId="87" fillId="0" borderId="8" xfId="7" applyNumberFormat="1" applyFont="1" applyBorder="1" applyAlignment="1">
      <alignment horizontal="center" vertical="center" shrinkToFit="1"/>
    </xf>
    <xf numFmtId="180" fontId="79" fillId="0" borderId="1" xfId="7" applyNumberFormat="1" applyFont="1" applyBorder="1" applyAlignment="1">
      <alignment horizontal="center" vertical="center" shrinkToFit="1"/>
    </xf>
    <xf numFmtId="180" fontId="51" fillId="0" borderId="1" xfId="0" applyNumberFormat="1" applyFont="1" applyBorder="1">
      <alignment vertical="center"/>
    </xf>
    <xf numFmtId="0" fontId="79" fillId="5" borderId="16" xfId="7" applyFont="1" applyFill="1" applyBorder="1" applyAlignment="1" applyProtection="1">
      <alignment vertical="center" shrinkToFit="1"/>
      <protection locked="0"/>
    </xf>
    <xf numFmtId="0" fontId="79" fillId="0" borderId="1" xfId="7" applyFont="1" applyBorder="1" applyAlignment="1">
      <alignment horizontal="center" vertical="center" shrinkToFit="1"/>
    </xf>
    <xf numFmtId="180" fontId="79" fillId="5" borderId="6" xfId="7" applyNumberFormat="1" applyFont="1" applyFill="1" applyBorder="1" applyAlignment="1" applyProtection="1">
      <alignment horizontal="center" vertical="center"/>
      <protection locked="0"/>
    </xf>
    <xf numFmtId="0" fontId="87" fillId="5" borderId="8" xfId="7" applyFont="1" applyFill="1" applyBorder="1" applyAlignment="1" applyProtection="1">
      <alignment horizontal="center" vertical="center" shrinkToFit="1"/>
      <protection locked="0"/>
    </xf>
    <xf numFmtId="180" fontId="79" fillId="5" borderId="1" xfId="7" applyNumberFormat="1" applyFont="1" applyFill="1" applyBorder="1" applyAlignment="1" applyProtection="1">
      <alignment horizontal="center" vertical="center" shrinkToFit="1"/>
      <protection locked="0"/>
    </xf>
    <xf numFmtId="0" fontId="78" fillId="5" borderId="1" xfId="1" applyFont="1" applyFill="1" applyBorder="1" applyProtection="1">
      <alignment vertical="center"/>
      <protection locked="0"/>
    </xf>
    <xf numFmtId="14" fontId="79" fillId="5" borderId="5" xfId="7" applyNumberFormat="1" applyFont="1" applyFill="1" applyBorder="1" applyAlignment="1" applyProtection="1">
      <alignment horizontal="center" vertical="center"/>
      <protection locked="0"/>
    </xf>
    <xf numFmtId="180" fontId="78" fillId="0" borderId="0" xfId="1" applyNumberFormat="1" applyFont="1" applyFill="1" applyBorder="1" applyAlignment="1" applyProtection="1">
      <alignment vertical="center"/>
    </xf>
    <xf numFmtId="0" fontId="79" fillId="0" borderId="0" xfId="7" applyFont="1" applyAlignment="1">
      <alignment vertical="center"/>
    </xf>
    <xf numFmtId="0" fontId="51" fillId="0" borderId="1" xfId="0" applyFont="1" applyBorder="1" applyAlignment="1">
      <alignment horizontal="center" vertical="center"/>
    </xf>
    <xf numFmtId="0" fontId="89" fillId="0" borderId="92" xfId="0" applyFont="1" applyBorder="1" applyAlignment="1">
      <alignment horizontal="center" shrinkToFit="1"/>
    </xf>
    <xf numFmtId="0" fontId="89" fillId="0" borderId="93" xfId="0" applyFont="1" applyBorder="1" applyAlignment="1">
      <alignment horizontal="center" shrinkToFit="1"/>
    </xf>
    <xf numFmtId="0" fontId="89" fillId="0" borderId="91" xfId="0" applyFont="1" applyBorder="1" applyAlignment="1">
      <alignment horizontal="center" vertical="top" shrinkToFit="1"/>
    </xf>
    <xf numFmtId="0" fontId="89" fillId="0" borderId="22" xfId="0" applyFont="1" applyBorder="1" applyAlignment="1">
      <alignment horizontal="center" vertical="top" shrinkToFit="1"/>
    </xf>
    <xf numFmtId="0" fontId="51" fillId="0" borderId="0" xfId="7" applyFont="1" applyAlignment="1">
      <alignment horizontal="left" vertical="center"/>
    </xf>
    <xf numFmtId="49" fontId="79" fillId="0" borderId="1" xfId="7" applyNumberFormat="1" applyFont="1" applyBorder="1" applyAlignment="1">
      <alignment horizontal="center" vertical="center"/>
    </xf>
    <xf numFmtId="180" fontId="79" fillId="0" borderId="0" xfId="7" applyNumberFormat="1" applyFont="1" applyAlignment="1">
      <alignment horizontal="center" vertical="center"/>
    </xf>
    <xf numFmtId="0" fontId="82" fillId="5" borderId="5" xfId="7" applyFont="1" applyFill="1" applyBorder="1" applyAlignment="1" applyProtection="1">
      <alignment horizontal="center" vertical="center" wrapText="1" shrinkToFit="1"/>
      <protection locked="0"/>
    </xf>
    <xf numFmtId="49" fontId="82" fillId="5" borderId="5" xfId="7" applyNumberFormat="1" applyFont="1" applyFill="1" applyBorder="1" applyAlignment="1" applyProtection="1">
      <alignment horizontal="center" vertical="center"/>
      <protection locked="0"/>
    </xf>
    <xf numFmtId="14" fontId="79" fillId="0" borderId="5" xfId="7" applyNumberFormat="1" applyFont="1" applyBorder="1" applyAlignment="1">
      <alignment horizontal="center" vertical="center"/>
    </xf>
    <xf numFmtId="0" fontId="82" fillId="5" borderId="5" xfId="7" applyFont="1" applyFill="1" applyBorder="1" applyAlignment="1" applyProtection="1">
      <alignment horizontal="center" vertical="center"/>
      <protection locked="0"/>
    </xf>
    <xf numFmtId="180" fontId="79" fillId="0" borderId="27" xfId="7" applyNumberFormat="1" applyFont="1" applyBorder="1" applyAlignment="1">
      <alignment horizontal="center" vertical="center"/>
    </xf>
    <xf numFmtId="180" fontId="51" fillId="0" borderId="1" xfId="7" applyNumberFormat="1" applyFont="1" applyBorder="1" applyAlignment="1">
      <alignment vertical="center"/>
    </xf>
    <xf numFmtId="180" fontId="83" fillId="5" borderId="1" xfId="7" applyNumberFormat="1" applyFont="1" applyFill="1" applyBorder="1" applyAlignment="1" applyProtection="1">
      <alignment horizontal="center" vertical="center"/>
      <protection locked="0"/>
    </xf>
    <xf numFmtId="180" fontId="51" fillId="0" borderId="0" xfId="7" applyNumberFormat="1" applyFont="1" applyAlignment="1">
      <alignment vertical="center"/>
    </xf>
    <xf numFmtId="180" fontId="79" fillId="0" borderId="5" xfId="7" applyNumberFormat="1" applyFont="1" applyBorder="1" applyAlignment="1">
      <alignment horizontal="center" vertical="center"/>
    </xf>
    <xf numFmtId="180" fontId="83" fillId="0" borderId="0" xfId="7" applyNumberFormat="1" applyFont="1" applyAlignment="1">
      <alignment vertical="center"/>
    </xf>
    <xf numFmtId="0" fontId="51" fillId="0" borderId="1" xfId="7" applyFont="1" applyBorder="1" applyAlignment="1">
      <alignment vertical="center"/>
    </xf>
    <xf numFmtId="0" fontId="79" fillId="5" borderId="2" xfId="7" applyFont="1" applyFill="1" applyBorder="1" applyAlignment="1" applyProtection="1">
      <alignment horizontal="center" vertical="center"/>
      <protection locked="0"/>
    </xf>
    <xf numFmtId="49" fontId="79" fillId="5" borderId="27" xfId="7" applyNumberFormat="1" applyFont="1" applyFill="1" applyBorder="1" applyAlignment="1" applyProtection="1">
      <alignment horizontal="center" vertical="center"/>
      <protection locked="0"/>
    </xf>
    <xf numFmtId="0" fontId="51" fillId="5" borderId="1" xfId="7" applyFont="1" applyFill="1" applyBorder="1" applyAlignment="1" applyProtection="1">
      <alignment vertical="center"/>
      <protection locked="0"/>
    </xf>
    <xf numFmtId="0" fontId="82" fillId="0" borderId="0" xfId="7" applyFont="1" applyAlignment="1">
      <alignment vertical="center"/>
    </xf>
    <xf numFmtId="0" fontId="82" fillId="0" borderId="0" xfId="4" applyFont="1" applyAlignment="1">
      <alignment horizontal="left" vertical="center" wrapText="1"/>
    </xf>
    <xf numFmtId="178" fontId="51" fillId="0" borderId="0" xfId="7" applyNumberFormat="1" applyFont="1" applyAlignment="1">
      <alignment horizontal="right" vertical="center"/>
    </xf>
    <xf numFmtId="0" fontId="89" fillId="0" borderId="94" xfId="0" applyFont="1" applyBorder="1" applyAlignment="1">
      <alignment horizontal="center" shrinkToFit="1"/>
    </xf>
    <xf numFmtId="0" fontId="89" fillId="0" borderId="4" xfId="0" applyFont="1" applyBorder="1" applyAlignment="1">
      <alignment horizontal="center" vertical="top" shrinkToFit="1"/>
    </xf>
    <xf numFmtId="49" fontId="79" fillId="5" borderId="5" xfId="7" applyNumberFormat="1" applyFont="1" applyFill="1" applyBorder="1" applyAlignment="1" applyProtection="1">
      <alignment horizontal="center" vertical="center"/>
      <protection locked="0"/>
    </xf>
    <xf numFmtId="176" fontId="82" fillId="5" borderId="5" xfId="7" applyNumberFormat="1" applyFont="1" applyFill="1" applyBorder="1" applyAlignment="1" applyProtection="1">
      <alignment horizontal="center" vertical="center" wrapText="1" shrinkToFit="1"/>
      <protection locked="0"/>
    </xf>
    <xf numFmtId="0" fontId="84"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horizontal="left" vertical="center"/>
    </xf>
    <xf numFmtId="0" fontId="91" fillId="0" borderId="0" xfId="0" applyFont="1" applyAlignment="1">
      <alignment horizontal="left" vertical="center"/>
    </xf>
    <xf numFmtId="180" fontId="51" fillId="0" borderId="26" xfId="0" applyNumberFormat="1" applyFont="1" applyBorder="1" applyAlignment="1">
      <alignment horizontal="center" vertical="center"/>
    </xf>
    <xf numFmtId="180" fontId="86" fillId="0" borderId="26" xfId="0" applyNumberFormat="1" applyFont="1" applyBorder="1" applyAlignment="1">
      <alignment horizontal="center" vertical="center"/>
    </xf>
    <xf numFmtId="0" fontId="83" fillId="0" borderId="0" xfId="0" applyFont="1" applyAlignment="1">
      <alignment horizontal="left" vertical="center"/>
    </xf>
    <xf numFmtId="180" fontId="51" fillId="0" borderId="14"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31" xfId="0" applyNumberFormat="1" applyFont="1" applyBorder="1" applyAlignment="1">
      <alignment horizontal="center" vertical="center"/>
    </xf>
    <xf numFmtId="180" fontId="85" fillId="0" borderId="8" xfId="0" applyNumberFormat="1" applyFont="1" applyBorder="1" applyAlignment="1">
      <alignment horizontal="right" vertical="center"/>
    </xf>
    <xf numFmtId="180" fontId="85" fillId="0" borderId="25" xfId="0" applyNumberFormat="1" applyFont="1" applyBorder="1">
      <alignment vertical="center"/>
    </xf>
    <xf numFmtId="180" fontId="51" fillId="0" borderId="2" xfId="0" applyNumberFormat="1" applyFont="1" applyBorder="1" applyAlignment="1">
      <alignment horizontal="center" vertical="center" shrinkToFit="1"/>
    </xf>
    <xf numFmtId="180" fontId="51" fillId="0" borderId="2" xfId="0" applyNumberFormat="1" applyFont="1" applyBorder="1" applyAlignment="1">
      <alignment horizontal="center" vertical="center"/>
    </xf>
    <xf numFmtId="180" fontId="51" fillId="0" borderId="1" xfId="0" applyNumberFormat="1" applyFont="1" applyBorder="1" applyAlignment="1">
      <alignment horizontal="center" vertical="center" shrinkToFit="1"/>
    </xf>
    <xf numFmtId="180" fontId="51" fillId="0" borderId="18" xfId="0" applyNumberFormat="1" applyFont="1" applyBorder="1" applyAlignment="1">
      <alignment horizontal="center" vertical="center" shrinkToFit="1"/>
    </xf>
    <xf numFmtId="180" fontId="87" fillId="0" borderId="53" xfId="7" applyNumberFormat="1" applyFont="1" applyBorder="1" applyAlignment="1">
      <alignment horizontal="center" vertical="center"/>
    </xf>
    <xf numFmtId="180" fontId="79" fillId="0" borderId="1" xfId="7" applyNumberFormat="1" applyFont="1" applyBorder="1" applyAlignment="1">
      <alignment horizontal="center" vertical="center"/>
    </xf>
    <xf numFmtId="180" fontId="82" fillId="0" borderId="1" xfId="7" applyNumberFormat="1" applyFont="1" applyBorder="1" applyAlignment="1">
      <alignment horizontal="center" vertical="center" wrapText="1" shrinkToFit="1"/>
    </xf>
    <xf numFmtId="0" fontId="82" fillId="0" borderId="5" xfId="7"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180" fontId="82" fillId="0" borderId="5" xfId="7" applyNumberFormat="1" applyFont="1" applyBorder="1" applyAlignment="1">
      <alignment horizontal="center" vertical="center" wrapText="1" shrinkToFit="1"/>
    </xf>
    <xf numFmtId="181" fontId="51" fillId="0" borderId="5" xfId="0" applyNumberFormat="1" applyFont="1" applyBorder="1" applyAlignment="1">
      <alignment horizontal="center" vertical="center" shrinkToFit="1"/>
    </xf>
    <xf numFmtId="177" fontId="82" fillId="0" borderId="5" xfId="0" applyNumberFormat="1" applyFont="1" applyBorder="1" applyAlignment="1">
      <alignment horizontal="center" vertical="center" shrinkToFit="1"/>
    </xf>
    <xf numFmtId="0" fontId="82" fillId="0" borderId="53" xfId="7" applyFont="1" applyBorder="1" applyAlignment="1">
      <alignment horizontal="center" vertical="center"/>
    </xf>
    <xf numFmtId="0" fontId="82" fillId="0" borderId="5" xfId="7" applyFont="1" applyBorder="1" applyAlignment="1">
      <alignment horizontal="center" vertical="center"/>
    </xf>
    <xf numFmtId="0" fontId="79" fillId="0" borderId="27" xfId="7" applyFont="1" applyBorder="1" applyAlignment="1">
      <alignment horizontal="center" vertical="center"/>
    </xf>
    <xf numFmtId="0" fontId="51" fillId="5" borderId="0" xfId="0" applyFont="1" applyFill="1" applyAlignment="1" applyProtection="1">
      <alignment horizontal="center" vertical="center"/>
      <protection locked="0"/>
    </xf>
    <xf numFmtId="49" fontId="51" fillId="5" borderId="0" xfId="7" applyNumberFormat="1" applyFont="1" applyFill="1" applyAlignment="1" applyProtection="1">
      <alignment horizontal="center" vertical="center"/>
      <protection locked="0"/>
    </xf>
    <xf numFmtId="0" fontId="82" fillId="0" borderId="0" xfId="4" applyFont="1">
      <alignment vertical="center"/>
    </xf>
    <xf numFmtId="0" fontId="51" fillId="0" borderId="0" xfId="7" applyFont="1" applyAlignment="1">
      <alignment vertical="center" wrapText="1"/>
    </xf>
    <xf numFmtId="0" fontId="79" fillId="0" borderId="54" xfId="7" applyFont="1" applyBorder="1" applyAlignment="1">
      <alignment vertical="center"/>
    </xf>
    <xf numFmtId="0" fontId="32" fillId="0" borderId="0" xfId="1">
      <alignment vertical="center"/>
    </xf>
    <xf numFmtId="0" fontId="37" fillId="0" borderId="0" xfId="0" applyFont="1" applyBorder="1">
      <alignment vertical="center"/>
    </xf>
    <xf numFmtId="0" fontId="43" fillId="0" borderId="0" xfId="0" applyFont="1" applyBorder="1">
      <alignment vertical="center"/>
    </xf>
    <xf numFmtId="0" fontId="38" fillId="0" borderId="0" xfId="0" applyFont="1" applyFill="1" applyBorder="1" applyAlignment="1">
      <alignment horizontal="center" vertical="center"/>
    </xf>
    <xf numFmtId="0" fontId="37" fillId="0" borderId="0" xfId="0" quotePrefix="1" applyFont="1" applyFill="1" applyBorder="1" applyAlignment="1">
      <alignment horizontal="center" vertical="center"/>
    </xf>
    <xf numFmtId="182" fontId="37" fillId="0" borderId="110" xfId="0" applyNumberFormat="1" applyFont="1" applyBorder="1" applyAlignment="1">
      <alignment vertical="center"/>
    </xf>
    <xf numFmtId="0" fontId="37" fillId="0" borderId="1" xfId="0" applyFont="1" applyBorder="1" applyAlignment="1">
      <alignment vertical="center" shrinkToFit="1"/>
    </xf>
    <xf numFmtId="182" fontId="37" fillId="0" borderId="111" xfId="0" applyNumberFormat="1" applyFont="1" applyBorder="1" applyAlignment="1">
      <alignment vertical="center"/>
    </xf>
    <xf numFmtId="182" fontId="37" fillId="0" borderId="90" xfId="0" applyNumberFormat="1" applyFont="1" applyBorder="1" applyAlignment="1">
      <alignment vertical="center"/>
    </xf>
    <xf numFmtId="182" fontId="37" fillId="0" borderId="122" xfId="0" applyNumberFormat="1" applyFont="1" applyBorder="1" applyAlignment="1">
      <alignment vertical="center"/>
    </xf>
    <xf numFmtId="0" fontId="9" fillId="0" borderId="0" xfId="0" applyFont="1" applyFill="1">
      <alignment vertical="center"/>
    </xf>
    <xf numFmtId="0" fontId="0" fillId="0" borderId="0" xfId="0" applyFill="1">
      <alignment vertical="center"/>
    </xf>
    <xf numFmtId="0" fontId="37" fillId="0" borderId="0" xfId="0" applyFont="1" applyFill="1">
      <alignment vertical="center"/>
    </xf>
    <xf numFmtId="0" fontId="43" fillId="0" borderId="0" xfId="0" applyFont="1" applyFill="1">
      <alignment vertical="center"/>
    </xf>
    <xf numFmtId="0" fontId="37" fillId="0" borderId="0" xfId="0" applyFont="1" applyFill="1" applyBorder="1">
      <alignment vertical="center"/>
    </xf>
    <xf numFmtId="180" fontId="37" fillId="0" borderId="2" xfId="0" applyNumberFormat="1" applyFont="1" applyFill="1" applyBorder="1">
      <alignment vertical="center"/>
    </xf>
    <xf numFmtId="0" fontId="41" fillId="0" borderId="0" xfId="0" applyFont="1" applyFill="1">
      <alignment vertical="center"/>
    </xf>
    <xf numFmtId="0" fontId="37" fillId="0" borderId="1" xfId="0" applyFont="1" applyFill="1" applyBorder="1" applyAlignment="1">
      <alignment horizontal="center" vertical="center"/>
    </xf>
    <xf numFmtId="0" fontId="36" fillId="0" borderId="0" xfId="0" applyFont="1" applyFill="1">
      <alignment vertical="center"/>
    </xf>
    <xf numFmtId="0" fontId="37" fillId="0" borderId="0" xfId="0" applyFont="1" applyFill="1" applyAlignment="1">
      <alignment horizontal="center" vertical="center"/>
    </xf>
    <xf numFmtId="49" fontId="43" fillId="0" borderId="3" xfId="0" applyNumberFormat="1" applyFont="1" applyFill="1" applyBorder="1" applyAlignment="1" applyProtection="1">
      <alignment horizontal="center" vertical="center"/>
      <protection locked="0"/>
    </xf>
    <xf numFmtId="0" fontId="37" fillId="0" borderId="41" xfId="0" applyFont="1" applyFill="1" applyBorder="1" applyAlignment="1">
      <alignment horizontal="center" vertical="center"/>
    </xf>
    <xf numFmtId="182" fontId="37" fillId="0" borderId="48" xfId="0" applyNumberFormat="1" applyFont="1" applyFill="1" applyBorder="1" applyAlignment="1">
      <alignment horizontal="center" vertical="center"/>
    </xf>
    <xf numFmtId="182" fontId="43" fillId="0" borderId="0" xfId="0" applyNumberFormat="1" applyFont="1" applyFill="1" applyAlignment="1">
      <alignment horizontal="center" vertical="center"/>
    </xf>
    <xf numFmtId="0" fontId="37" fillId="0" borderId="49" xfId="0" applyFont="1" applyFill="1" applyBorder="1" applyAlignment="1">
      <alignment horizontal="center" vertical="center"/>
    </xf>
    <xf numFmtId="182" fontId="37" fillId="0" borderId="49" xfId="0" applyNumberFormat="1" applyFont="1" applyFill="1" applyBorder="1" applyAlignment="1">
      <alignment horizontal="center" vertical="center"/>
    </xf>
    <xf numFmtId="0" fontId="15" fillId="0" borderId="0" xfId="7" applyFont="1" applyFill="1" applyAlignment="1">
      <alignment vertical="center"/>
    </xf>
    <xf numFmtId="0" fontId="15" fillId="0" borderId="0" xfId="7" applyFont="1" applyFill="1" applyAlignment="1">
      <alignment horizontal="left" vertical="center"/>
    </xf>
    <xf numFmtId="0" fontId="37" fillId="0" borderId="50" xfId="0" applyFont="1" applyFill="1" applyBorder="1" applyAlignment="1">
      <alignment horizontal="center" vertical="center"/>
    </xf>
    <xf numFmtId="182" fontId="37" fillId="0" borderId="0" xfId="0" applyNumberFormat="1" applyFont="1" applyFill="1" applyAlignment="1">
      <alignment horizontal="center" vertical="center"/>
    </xf>
    <xf numFmtId="0" fontId="37" fillId="0" borderId="22" xfId="0" applyFont="1" applyFill="1" applyBorder="1">
      <alignment vertical="center"/>
    </xf>
    <xf numFmtId="0" fontId="37" fillId="0" borderId="8" xfId="0" applyFont="1" applyFill="1" applyBorder="1">
      <alignment vertical="center"/>
    </xf>
    <xf numFmtId="0" fontId="37" fillId="0" borderId="8" xfId="0" applyFont="1" applyFill="1" applyBorder="1" applyAlignment="1">
      <alignment horizontal="left" vertical="center"/>
    </xf>
    <xf numFmtId="0" fontId="42" fillId="0" borderId="0" xfId="0" applyFont="1" applyFill="1">
      <alignment vertical="center"/>
    </xf>
    <xf numFmtId="0" fontId="37" fillId="0" borderId="0" xfId="0" applyFont="1" applyFill="1" applyAlignment="1">
      <alignment horizontal="left" vertical="center"/>
    </xf>
    <xf numFmtId="0" fontId="37" fillId="0" borderId="100" xfId="0" applyFont="1" applyFill="1" applyBorder="1" applyAlignment="1" applyProtection="1">
      <alignment horizontal="center" vertical="center"/>
      <protection locked="0"/>
    </xf>
    <xf numFmtId="0" fontId="37" fillId="0" borderId="8" xfId="0" applyFont="1" applyFill="1" applyBorder="1" applyAlignment="1" applyProtection="1">
      <alignment horizontal="center" vertical="center"/>
      <protection locked="0"/>
    </xf>
    <xf numFmtId="0" fontId="43" fillId="0" borderId="0" xfId="0" applyFont="1" applyFill="1" applyAlignment="1">
      <alignment horizontal="center" vertical="center"/>
    </xf>
    <xf numFmtId="0" fontId="43" fillId="0" borderId="0" xfId="0" applyFont="1" applyFill="1" applyAlignment="1">
      <alignment horizontal="left" vertical="center"/>
    </xf>
    <xf numFmtId="0" fontId="0" fillId="0" borderId="0" xfId="0" applyFill="1" applyAlignment="1">
      <alignment horizontal="center" vertical="center"/>
    </xf>
    <xf numFmtId="0" fontId="37" fillId="0" borderId="1" xfId="0" applyFont="1" applyFill="1" applyBorder="1" applyAlignment="1">
      <alignment horizontal="center" vertical="center" shrinkToFit="1"/>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180" fontId="79" fillId="0" borderId="1" xfId="7" applyNumberFormat="1" applyFont="1" applyBorder="1" applyAlignment="1">
      <alignment horizontal="center" vertical="center"/>
    </xf>
    <xf numFmtId="0" fontId="51" fillId="0" borderId="0" xfId="7" applyFont="1" applyAlignment="1">
      <alignment horizontal="center" vertical="center"/>
    </xf>
    <xf numFmtId="182" fontId="37" fillId="0" borderId="90" xfId="0" applyNumberFormat="1" applyFont="1" applyFill="1" applyBorder="1" applyAlignment="1">
      <alignment horizontal="center" vertical="center"/>
    </xf>
    <xf numFmtId="0" fontId="20" fillId="3" borderId="29" xfId="9" applyFont="1" applyFill="1" applyBorder="1" applyAlignment="1" applyProtection="1">
      <alignment horizontal="left" vertical="center"/>
      <protection locked="0"/>
    </xf>
    <xf numFmtId="180" fontId="20" fillId="2" borderId="20" xfId="9" applyNumberFormat="1" applyFont="1" applyFill="1" applyBorder="1" applyAlignment="1">
      <alignment horizontal="center" vertical="center"/>
    </xf>
    <xf numFmtId="180" fontId="20" fillId="2" borderId="80" xfId="9" applyNumberFormat="1" applyFont="1" applyFill="1" applyBorder="1" applyAlignment="1">
      <alignment horizontal="center" vertical="center"/>
    </xf>
    <xf numFmtId="180" fontId="20" fillId="2" borderId="81" xfId="9" applyNumberFormat="1" applyFont="1" applyFill="1" applyBorder="1" applyAlignment="1">
      <alignment horizontal="center" vertical="center"/>
    </xf>
    <xf numFmtId="180" fontId="20" fillId="2" borderId="114" xfId="9" applyNumberFormat="1" applyFont="1" applyFill="1" applyBorder="1" applyAlignment="1">
      <alignment horizontal="center" vertical="center"/>
    </xf>
    <xf numFmtId="0" fontId="20" fillId="2" borderId="17" xfId="9" applyFont="1" applyFill="1" applyBorder="1" applyAlignment="1">
      <alignment horizontal="center" vertical="center"/>
    </xf>
    <xf numFmtId="0" fontId="20" fillId="2" borderId="1" xfId="9" applyFont="1" applyFill="1" applyBorder="1" applyAlignment="1">
      <alignment horizontal="center" vertical="center"/>
    </xf>
    <xf numFmtId="0" fontId="20" fillId="0" borderId="2" xfId="9" applyFont="1" applyBorder="1" applyAlignment="1">
      <alignment horizontal="left" vertical="center"/>
    </xf>
    <xf numFmtId="0" fontId="20" fillId="0" borderId="8" xfId="9" applyFont="1" applyBorder="1" applyAlignment="1">
      <alignment horizontal="left" vertical="center"/>
    </xf>
    <xf numFmtId="0" fontId="20" fillId="0" borderId="25" xfId="9" applyFont="1" applyBorder="1" applyAlignment="1">
      <alignment horizontal="left" vertical="center"/>
    </xf>
    <xf numFmtId="0" fontId="20" fillId="2" borderId="113" xfId="9" applyFont="1" applyFill="1" applyBorder="1" applyAlignment="1">
      <alignment horizontal="center" vertical="center"/>
    </xf>
    <xf numFmtId="0" fontId="20" fillId="2" borderId="19" xfId="9" applyFont="1" applyFill="1" applyBorder="1" applyAlignment="1">
      <alignment horizontal="center" vertical="center"/>
    </xf>
    <xf numFmtId="176" fontId="20" fillId="0" borderId="20" xfId="9" applyNumberFormat="1" applyFont="1" applyBorder="1" applyAlignment="1">
      <alignment horizontal="center" vertical="center"/>
    </xf>
    <xf numFmtId="176" fontId="20" fillId="0" borderId="81" xfId="9" applyNumberFormat="1" applyFont="1" applyBorder="1" applyAlignment="1">
      <alignment horizontal="center" vertical="center"/>
    </xf>
    <xf numFmtId="176" fontId="20" fillId="0" borderId="114" xfId="9" applyNumberFormat="1" applyFont="1" applyBorder="1" applyAlignment="1">
      <alignment horizontal="center" vertical="center"/>
    </xf>
    <xf numFmtId="0" fontId="20" fillId="3" borderId="17" xfId="9" applyFont="1" applyFill="1" applyBorder="1" applyAlignment="1" applyProtection="1">
      <alignment horizontal="left" vertical="center"/>
      <protection locked="0"/>
    </xf>
    <xf numFmtId="0" fontId="20" fillId="3" borderId="1" xfId="9" applyFont="1" applyFill="1" applyBorder="1" applyAlignment="1" applyProtection="1">
      <alignment horizontal="left" vertical="center"/>
      <protection locked="0"/>
    </xf>
    <xf numFmtId="0" fontId="20" fillId="2" borderId="83" xfId="9" applyFont="1" applyFill="1" applyBorder="1" applyAlignment="1">
      <alignment horizontal="center" vertical="center"/>
    </xf>
    <xf numFmtId="0" fontId="20" fillId="2" borderId="81" xfId="9" applyFont="1" applyFill="1" applyBorder="1" applyAlignment="1">
      <alignment horizontal="center" vertical="center"/>
    </xf>
    <xf numFmtId="0" fontId="20" fillId="2" borderId="12" xfId="9" applyFont="1" applyFill="1" applyBorder="1" applyAlignment="1">
      <alignment horizontal="center" vertical="center"/>
    </xf>
    <xf numFmtId="0" fontId="20" fillId="2" borderId="13" xfId="9" applyFont="1" applyFill="1" applyBorder="1" applyAlignment="1">
      <alignment horizontal="center" vertical="center"/>
    </xf>
    <xf numFmtId="0" fontId="20" fillId="2" borderId="15" xfId="9" applyFont="1" applyFill="1" applyBorder="1" applyAlignment="1">
      <alignment horizontal="center" vertical="center"/>
    </xf>
    <xf numFmtId="0" fontId="20" fillId="2" borderId="17" xfId="9" applyFont="1" applyFill="1" applyBorder="1" applyAlignment="1">
      <alignment horizontal="left" vertical="center"/>
    </xf>
    <xf numFmtId="0" fontId="20" fillId="2" borderId="1" xfId="9" applyFont="1" applyFill="1" applyBorder="1" applyAlignment="1">
      <alignment horizontal="left" vertical="center"/>
    </xf>
    <xf numFmtId="0" fontId="20" fillId="3" borderId="43" xfId="9" applyFont="1" applyFill="1" applyBorder="1" applyAlignment="1" applyProtection="1">
      <alignment horizontal="left" vertical="center"/>
      <protection locked="0"/>
    </xf>
    <xf numFmtId="0" fontId="20" fillId="3" borderId="8" xfId="9" applyFont="1" applyFill="1" applyBorder="1" applyAlignment="1" applyProtection="1">
      <alignment horizontal="left" vertical="center"/>
      <protection locked="0"/>
    </xf>
    <xf numFmtId="0" fontId="20" fillId="3" borderId="16" xfId="9" applyFont="1" applyFill="1" applyBorder="1" applyAlignment="1" applyProtection="1">
      <alignment horizontal="left" vertical="center"/>
      <protection locked="0"/>
    </xf>
    <xf numFmtId="0" fontId="25" fillId="3" borderId="0" xfId="9" applyFont="1" applyFill="1" applyAlignment="1" applyProtection="1">
      <alignment horizontal="center" vertical="center"/>
      <protection locked="0"/>
    </xf>
    <xf numFmtId="0" fontId="25" fillId="3" borderId="30" xfId="9" applyFont="1" applyFill="1" applyBorder="1" applyAlignment="1" applyProtection="1">
      <alignment horizontal="center" vertical="center"/>
      <protection locked="0"/>
    </xf>
    <xf numFmtId="180" fontId="20" fillId="2" borderId="116" xfId="9" applyNumberFormat="1" applyFont="1" applyFill="1" applyBorder="1" applyAlignment="1">
      <alignment horizontal="center" vertical="center"/>
    </xf>
    <xf numFmtId="180" fontId="20" fillId="2" borderId="117" xfId="9" applyNumberFormat="1" applyFont="1" applyFill="1" applyBorder="1" applyAlignment="1">
      <alignment horizontal="center" vertical="center"/>
    </xf>
    <xf numFmtId="0" fontId="20" fillId="2" borderId="14" xfId="9" applyFont="1" applyFill="1" applyBorder="1" applyAlignment="1">
      <alignment horizontal="center" vertical="center"/>
    </xf>
    <xf numFmtId="180" fontId="20" fillId="2" borderId="28" xfId="9" applyNumberFormat="1" applyFont="1" applyFill="1" applyBorder="1" applyAlignment="1">
      <alignment horizontal="center" vertical="center"/>
    </xf>
    <xf numFmtId="180" fontId="20" fillId="2" borderId="115" xfId="9" applyNumberFormat="1" applyFont="1" applyFill="1" applyBorder="1" applyAlignment="1">
      <alignment horizontal="center" vertical="center"/>
    </xf>
    <xf numFmtId="180" fontId="20" fillId="2" borderId="20" xfId="9" applyNumberFormat="1" applyFont="1" applyFill="1" applyBorder="1" applyAlignment="1">
      <alignment horizontal="left" vertical="center"/>
    </xf>
    <xf numFmtId="180" fontId="20" fillId="2" borderId="81" xfId="9" applyNumberFormat="1" applyFont="1" applyFill="1" applyBorder="1" applyAlignment="1">
      <alignment horizontal="left" vertical="center"/>
    </xf>
    <xf numFmtId="180" fontId="20" fillId="2" borderId="80" xfId="9" applyNumberFormat="1" applyFont="1" applyFill="1" applyBorder="1" applyAlignment="1">
      <alignment horizontal="left" vertical="center"/>
    </xf>
    <xf numFmtId="49" fontId="80" fillId="0" borderId="0" xfId="7" applyNumberFormat="1" applyFont="1" applyAlignment="1">
      <alignment horizontal="center" vertical="center"/>
    </xf>
    <xf numFmtId="49" fontId="51" fillId="0" borderId="0" xfId="7" applyNumberFormat="1" applyFont="1" applyAlignment="1">
      <alignment horizontal="right" vertical="center"/>
    </xf>
    <xf numFmtId="49" fontId="51" fillId="0" borderId="3" xfId="7" applyNumberFormat="1" applyFont="1" applyBorder="1" applyAlignment="1">
      <alignment horizontal="center" vertical="center" wrapText="1"/>
    </xf>
    <xf numFmtId="49" fontId="51" fillId="0" borderId="41" xfId="7" applyNumberFormat="1" applyFont="1" applyBorder="1" applyAlignment="1">
      <alignment horizontal="center" vertical="center" wrapText="1"/>
    </xf>
    <xf numFmtId="49" fontId="51" fillId="0" borderId="13" xfId="7" applyNumberFormat="1" applyFont="1" applyBorder="1" applyAlignment="1">
      <alignment horizontal="center" vertical="center" wrapText="1"/>
    </xf>
    <xf numFmtId="49" fontId="51" fillId="0" borderId="52" xfId="7" applyNumberFormat="1" applyFont="1" applyBorder="1" applyAlignment="1">
      <alignment horizontal="center" vertical="center"/>
    </xf>
    <xf numFmtId="49" fontId="51" fillId="0" borderId="39" xfId="7" applyNumberFormat="1" applyFont="1" applyBorder="1" applyAlignment="1">
      <alignment horizontal="center" vertical="center"/>
    </xf>
    <xf numFmtId="49" fontId="51" fillId="0" borderId="9" xfId="7" applyNumberFormat="1" applyFont="1" applyBorder="1" applyAlignment="1">
      <alignment horizontal="center" vertical="center"/>
    </xf>
    <xf numFmtId="49" fontId="51" fillId="0" borderId="3" xfId="7" applyNumberFormat="1" applyFont="1" applyBorder="1" applyAlignment="1">
      <alignment horizontal="center" vertical="center"/>
    </xf>
    <xf numFmtId="49" fontId="51" fillId="0" borderId="41" xfId="7" applyNumberFormat="1" applyFont="1" applyBorder="1" applyAlignment="1">
      <alignment horizontal="center" vertical="center"/>
    </xf>
    <xf numFmtId="49" fontId="51" fillId="0" borderId="13" xfId="7" applyNumberFormat="1" applyFont="1" applyBorder="1" applyAlignment="1">
      <alignment horizontal="center" vertical="center"/>
    </xf>
    <xf numFmtId="49" fontId="51" fillId="0" borderId="2" xfId="7" applyNumberFormat="1" applyFont="1" applyBorder="1" applyAlignment="1">
      <alignment horizontal="center" vertical="center"/>
    </xf>
    <xf numFmtId="49" fontId="51" fillId="0" borderId="16" xfId="7" applyNumberFormat="1" applyFont="1" applyBorder="1" applyAlignment="1">
      <alignment horizontal="center" vertical="center"/>
    </xf>
    <xf numFmtId="49" fontId="51" fillId="0" borderId="14" xfId="7" applyNumberFormat="1" applyFont="1" applyBorder="1" applyAlignment="1">
      <alignment horizontal="center" vertical="center"/>
    </xf>
    <xf numFmtId="49" fontId="51" fillId="0" borderId="1" xfId="7" applyNumberFormat="1" applyFont="1" applyBorder="1" applyAlignment="1">
      <alignment horizontal="center" vertical="center"/>
    </xf>
    <xf numFmtId="49" fontId="51" fillId="0" borderId="2" xfId="7" applyNumberFormat="1" applyFont="1" applyBorder="1" applyAlignment="1">
      <alignment horizontal="center" vertical="center" wrapText="1"/>
    </xf>
    <xf numFmtId="49" fontId="51" fillId="0" borderId="16" xfId="7" applyNumberFormat="1" applyFont="1" applyBorder="1" applyAlignment="1">
      <alignment horizontal="center" vertical="center" wrapText="1"/>
    </xf>
    <xf numFmtId="49" fontId="51" fillId="0" borderId="42" xfId="7" applyNumberFormat="1" applyFont="1" applyBorder="1" applyAlignment="1">
      <alignment horizontal="center" vertical="center"/>
    </xf>
    <xf numFmtId="49" fontId="51" fillId="0" borderId="2" xfId="7" applyNumberFormat="1" applyFont="1" applyBorder="1" applyAlignment="1">
      <alignment horizontal="left" vertical="center" wrapText="1"/>
    </xf>
    <xf numFmtId="49" fontId="51" fillId="0" borderId="16" xfId="7" applyNumberFormat="1" applyFont="1" applyBorder="1" applyAlignment="1">
      <alignment horizontal="left" vertical="center" wrapText="1"/>
    </xf>
    <xf numFmtId="180" fontId="82" fillId="0" borderId="43" xfId="0" applyNumberFormat="1" applyFont="1" applyBorder="1" applyAlignment="1">
      <alignment horizontal="center" vertical="center" wrapText="1"/>
    </xf>
    <xf numFmtId="180" fontId="82" fillId="0" borderId="16" xfId="0" applyNumberFormat="1" applyFont="1" applyBorder="1" applyAlignment="1">
      <alignment horizontal="center" vertical="center" wrapText="1"/>
    </xf>
    <xf numFmtId="180" fontId="78" fillId="0" borderId="8" xfId="1" applyNumberFormat="1" applyFont="1" applyFill="1" applyBorder="1" applyAlignment="1" applyProtection="1">
      <alignment horizontal="left" vertical="center" shrinkToFit="1"/>
    </xf>
    <xf numFmtId="180" fontId="51" fillId="0" borderId="8" xfId="0" applyNumberFormat="1" applyFont="1" applyBorder="1" applyAlignment="1">
      <alignment horizontal="left" vertical="center" shrinkToFit="1"/>
    </xf>
    <xf numFmtId="180" fontId="51" fillId="0" borderId="25" xfId="0" applyNumberFormat="1" applyFont="1" applyBorder="1" applyAlignment="1">
      <alignment horizontal="left" vertical="center" shrinkToFit="1"/>
    </xf>
    <xf numFmtId="0" fontId="82" fillId="0" borderId="67" xfId="0" applyFont="1" applyBorder="1" applyAlignment="1">
      <alignment horizontal="left" vertical="center" wrapText="1"/>
    </xf>
    <xf numFmtId="0" fontId="82" fillId="0" borderId="30" xfId="0" applyFont="1" applyBorder="1" applyAlignment="1">
      <alignment horizontal="left" vertical="center" wrapText="1"/>
    </xf>
    <xf numFmtId="0" fontId="82" fillId="0" borderId="68" xfId="0" applyFont="1" applyBorder="1" applyAlignment="1">
      <alignment horizontal="left" vertical="center" wrapText="1"/>
    </xf>
    <xf numFmtId="0" fontId="82" fillId="0" borderId="11" xfId="0" applyFont="1" applyBorder="1" applyAlignment="1">
      <alignment horizontal="left" vertical="center" wrapText="1"/>
    </xf>
    <xf numFmtId="0" fontId="82" fillId="0" borderId="0" xfId="0" applyFont="1" applyAlignment="1">
      <alignment horizontal="left" vertical="center" wrapText="1"/>
    </xf>
    <xf numFmtId="0" fontId="82" fillId="0" borderId="45" xfId="0" applyFont="1" applyBorder="1" applyAlignment="1">
      <alignment horizontal="left" vertical="center" wrapText="1"/>
    </xf>
    <xf numFmtId="180" fontId="82" fillId="0" borderId="17" xfId="0" applyNumberFormat="1" applyFont="1" applyBorder="1" applyAlignment="1">
      <alignment horizontal="center" vertical="center" wrapText="1"/>
    </xf>
    <xf numFmtId="180" fontId="82" fillId="0" borderId="1" xfId="0" applyNumberFormat="1" applyFont="1" applyBorder="1" applyAlignment="1">
      <alignment horizontal="center" vertical="center" wrapText="1"/>
    </xf>
    <xf numFmtId="180" fontId="82" fillId="0" borderId="2" xfId="0" applyNumberFormat="1" applyFont="1" applyBorder="1" applyAlignment="1">
      <alignment horizontal="left" vertical="center" wrapText="1"/>
    </xf>
    <xf numFmtId="180" fontId="82" fillId="0" borderId="8" xfId="0" applyNumberFormat="1" applyFont="1" applyBorder="1" applyAlignment="1">
      <alignment horizontal="left" vertical="center" wrapText="1"/>
    </xf>
    <xf numFmtId="180" fontId="82" fillId="0" borderId="25" xfId="0" applyNumberFormat="1" applyFont="1" applyBorder="1" applyAlignment="1">
      <alignment horizontal="left" vertical="center" wrapText="1"/>
    </xf>
    <xf numFmtId="180" fontId="51" fillId="0" borderId="27" xfId="0" applyNumberFormat="1" applyFont="1" applyBorder="1" applyAlignment="1">
      <alignment horizontal="center" vertical="center"/>
    </xf>
    <xf numFmtId="180" fontId="51" fillId="0" borderId="1" xfId="0" applyNumberFormat="1" applyFont="1" applyBorder="1" applyAlignment="1">
      <alignment horizontal="center" vertical="center"/>
    </xf>
    <xf numFmtId="180" fontId="51" fillId="0" borderId="8" xfId="0" applyNumberFormat="1" applyFont="1" applyBorder="1" applyAlignment="1">
      <alignment horizontal="center" vertical="center" shrinkToFit="1"/>
    </xf>
    <xf numFmtId="180" fontId="51" fillId="0" borderId="25" xfId="0" applyNumberFormat="1" applyFont="1" applyBorder="1" applyAlignment="1">
      <alignment horizontal="center" vertical="center" shrinkToFit="1"/>
    </xf>
    <xf numFmtId="0" fontId="82" fillId="0" borderId="65" xfId="0" applyFont="1" applyBorder="1" applyAlignment="1">
      <alignment horizontal="left" vertical="center" wrapText="1"/>
    </xf>
    <xf numFmtId="0" fontId="82" fillId="0" borderId="54" xfId="0" applyFont="1" applyBorder="1" applyAlignment="1">
      <alignment horizontal="left" vertical="center" wrapText="1"/>
    </xf>
    <xf numFmtId="0" fontId="82" fillId="0" borderId="66" xfId="0" applyFont="1" applyBorder="1" applyAlignment="1">
      <alignment horizontal="left" vertical="center" wrapText="1"/>
    </xf>
    <xf numFmtId="180" fontId="82" fillId="0" borderId="2" xfId="0" applyNumberFormat="1" applyFont="1" applyBorder="1" applyAlignment="1">
      <alignment horizontal="left" vertical="center" shrinkToFit="1"/>
    </xf>
    <xf numFmtId="180" fontId="82" fillId="0" borderId="8" xfId="0" applyNumberFormat="1" applyFont="1" applyBorder="1" applyAlignment="1">
      <alignment horizontal="left" vertical="center" shrinkToFit="1"/>
    </xf>
    <xf numFmtId="180" fontId="82" fillId="0" borderId="25" xfId="0" applyNumberFormat="1" applyFont="1" applyBorder="1" applyAlignment="1">
      <alignment horizontal="left" vertical="center" shrinkToFit="1"/>
    </xf>
    <xf numFmtId="180" fontId="51" fillId="0" borderId="2" xfId="0" applyNumberFormat="1" applyFont="1" applyBorder="1" applyAlignment="1">
      <alignment horizontal="center" vertical="center"/>
    </xf>
    <xf numFmtId="180" fontId="51" fillId="0" borderId="53" xfId="0" applyNumberFormat="1" applyFont="1" applyBorder="1" applyAlignment="1">
      <alignment horizontal="center" vertical="center"/>
    </xf>
    <xf numFmtId="180" fontId="51" fillId="0" borderId="2" xfId="0" applyNumberFormat="1" applyFont="1" applyBorder="1" applyAlignment="1">
      <alignment horizontal="left" vertical="center" wrapText="1" shrinkToFit="1"/>
    </xf>
    <xf numFmtId="180" fontId="51" fillId="0" borderId="8" xfId="0" applyNumberFormat="1" applyFont="1" applyBorder="1" applyAlignment="1">
      <alignment horizontal="left" vertical="center" wrapText="1" shrinkToFit="1"/>
    </xf>
    <xf numFmtId="180" fontId="51" fillId="0" borderId="25" xfId="0" applyNumberFormat="1" applyFont="1" applyBorder="1" applyAlignment="1">
      <alignment horizontal="left" vertical="center" wrapText="1" shrinkToFit="1"/>
    </xf>
    <xf numFmtId="180" fontId="51" fillId="0" borderId="11" xfId="0" applyNumberFormat="1" applyFont="1" applyBorder="1" applyAlignment="1">
      <alignment horizontal="center" vertical="center"/>
    </xf>
    <xf numFmtId="180" fontId="51" fillId="0" borderId="6" xfId="0" applyNumberFormat="1" applyFont="1" applyBorder="1" applyAlignment="1">
      <alignment horizontal="center" vertical="center"/>
    </xf>
    <xf numFmtId="180" fontId="51" fillId="0" borderId="65" xfId="0" applyNumberFormat="1" applyFont="1" applyBorder="1" applyAlignment="1">
      <alignment horizontal="center" vertical="center"/>
    </xf>
    <xf numFmtId="180" fontId="51" fillId="0" borderId="69" xfId="0" applyNumberFormat="1" applyFont="1" applyBorder="1" applyAlignment="1">
      <alignment horizontal="center" vertical="center"/>
    </xf>
    <xf numFmtId="180" fontId="51" fillId="0" borderId="17" xfId="0" applyNumberFormat="1" applyFont="1" applyBorder="1" applyAlignment="1">
      <alignment horizontal="center" vertical="center"/>
    </xf>
    <xf numFmtId="180" fontId="86" fillId="0" borderId="1" xfId="0" applyNumberFormat="1" applyFont="1" applyBorder="1" applyAlignment="1">
      <alignment horizontal="center" vertical="center"/>
    </xf>
    <xf numFmtId="180" fontId="86" fillId="0" borderId="2" xfId="0" applyNumberFormat="1" applyFont="1" applyBorder="1" applyAlignment="1">
      <alignment horizontal="center" vertical="center"/>
    </xf>
    <xf numFmtId="180" fontId="86" fillId="0" borderId="18" xfId="0" applyNumberFormat="1" applyFont="1" applyBorder="1" applyAlignment="1">
      <alignment horizontal="center" vertical="center"/>
    </xf>
    <xf numFmtId="180" fontId="51" fillId="0" borderId="2" xfId="0" applyNumberFormat="1" applyFont="1" applyBorder="1" applyAlignment="1">
      <alignment horizontal="left" vertical="center" shrinkToFit="1"/>
    </xf>
    <xf numFmtId="180" fontId="86" fillId="0" borderId="32" xfId="0" applyNumberFormat="1" applyFont="1" applyBorder="1" applyAlignment="1">
      <alignment horizontal="center" vertical="center" shrinkToFit="1"/>
    </xf>
    <xf numFmtId="180" fontId="86" fillId="0" borderId="25" xfId="0" applyNumberFormat="1" applyFont="1" applyBorder="1" applyAlignment="1">
      <alignment horizontal="center" vertical="center" shrinkToFit="1"/>
    </xf>
    <xf numFmtId="0" fontId="84" fillId="0" borderId="0" xfId="0" applyFont="1" applyAlignment="1">
      <alignment horizontal="center" vertical="center"/>
    </xf>
    <xf numFmtId="180" fontId="85" fillId="0" borderId="63" xfId="0" applyNumberFormat="1" applyFont="1" applyBorder="1" applyAlignment="1">
      <alignment horizontal="center" vertical="center"/>
    </xf>
    <xf numFmtId="180" fontId="85" fillId="0" borderId="64" xfId="0" applyNumberFormat="1" applyFont="1" applyBorder="1" applyAlignment="1">
      <alignment horizontal="center" vertical="center"/>
    </xf>
    <xf numFmtId="180" fontId="51" fillId="0" borderId="23" xfId="0" applyNumberFormat="1" applyFont="1" applyBorder="1" applyAlignment="1">
      <alignment horizontal="center" vertical="center"/>
    </xf>
    <xf numFmtId="180" fontId="92" fillId="0" borderId="14" xfId="0" applyNumberFormat="1" applyFont="1" applyBorder="1" applyAlignment="1">
      <alignment horizontal="center" vertical="center"/>
    </xf>
    <xf numFmtId="180" fontId="92" fillId="0" borderId="51" xfId="0" applyNumberFormat="1" applyFont="1" applyBorder="1" applyAlignment="1">
      <alignment horizontal="center" vertical="center"/>
    </xf>
    <xf numFmtId="180" fontId="51" fillId="0" borderId="1" xfId="0" applyNumberFormat="1" applyFont="1" applyBorder="1" applyAlignment="1">
      <alignment horizontal="left" vertical="center" shrinkToFit="1"/>
    </xf>
    <xf numFmtId="180" fontId="51" fillId="0" borderId="18" xfId="0" applyNumberFormat="1" applyFont="1" applyBorder="1" applyAlignment="1">
      <alignment horizontal="left" vertical="center" shrinkToFit="1"/>
    </xf>
    <xf numFmtId="180" fontId="51" fillId="0" borderId="8" xfId="0" applyNumberFormat="1" applyFont="1" applyBorder="1" applyAlignment="1">
      <alignment horizontal="left" vertical="center"/>
    </xf>
    <xf numFmtId="180" fontId="51" fillId="0" borderId="25" xfId="0" applyNumberFormat="1" applyFont="1" applyBorder="1" applyAlignment="1">
      <alignment horizontal="left" vertical="center"/>
    </xf>
    <xf numFmtId="180" fontId="86" fillId="0" borderId="2" xfId="0" applyNumberFormat="1" applyFont="1" applyBorder="1" applyAlignment="1">
      <alignment horizontal="center" vertical="center" shrinkToFit="1"/>
    </xf>
    <xf numFmtId="180" fontId="86" fillId="0" borderId="8" xfId="0" applyNumberFormat="1" applyFont="1" applyBorder="1" applyAlignment="1">
      <alignment horizontal="center" vertical="center" shrinkToFit="1"/>
    </xf>
    <xf numFmtId="180" fontId="85" fillId="0" borderId="70" xfId="0" applyNumberFormat="1" applyFont="1" applyBorder="1" applyAlignment="1">
      <alignment horizontal="right" vertical="center"/>
    </xf>
    <xf numFmtId="180" fontId="85" fillId="0" borderId="63" xfId="0" applyNumberFormat="1" applyFont="1" applyBorder="1" applyAlignment="1">
      <alignment horizontal="right" vertical="center"/>
    </xf>
    <xf numFmtId="180" fontId="86" fillId="0" borderId="63" xfId="0" applyNumberFormat="1" applyFont="1" applyBorder="1" applyAlignment="1">
      <alignment horizontal="left" vertical="center"/>
    </xf>
    <xf numFmtId="180" fontId="86" fillId="0" borderId="64" xfId="0" applyNumberFormat="1" applyFont="1" applyBorder="1" applyAlignment="1">
      <alignment horizontal="left" vertical="center"/>
    </xf>
    <xf numFmtId="180" fontId="86" fillId="0" borderId="2" xfId="0" applyNumberFormat="1" applyFont="1" applyBorder="1" applyAlignment="1">
      <alignment horizontal="right" vertical="center"/>
    </xf>
    <xf numFmtId="180" fontId="86" fillId="0" borderId="8" xfId="0" applyNumberFormat="1" applyFont="1" applyBorder="1" applyAlignment="1">
      <alignment horizontal="right" vertical="center"/>
    </xf>
    <xf numFmtId="0" fontId="86" fillId="0" borderId="0" xfId="0" applyFont="1" applyAlignment="1">
      <alignment horizontal="right" vertical="center"/>
    </xf>
    <xf numFmtId="0" fontId="84" fillId="0" borderId="0" xfId="7" applyFont="1" applyAlignment="1">
      <alignment horizontal="center" vertical="center"/>
    </xf>
    <xf numFmtId="0" fontId="51" fillId="0" borderId="22" xfId="7" applyFont="1" applyBorder="1" applyAlignment="1">
      <alignment horizontal="right" vertical="center"/>
    </xf>
    <xf numFmtId="0" fontId="51" fillId="0" borderId="0" xfId="7" applyFont="1" applyAlignment="1">
      <alignment horizontal="right" vertical="center"/>
    </xf>
    <xf numFmtId="0" fontId="51" fillId="0" borderId="8" xfId="7" applyFont="1" applyBorder="1" applyAlignment="1">
      <alignment horizontal="center" vertical="center"/>
    </xf>
    <xf numFmtId="0" fontId="51" fillId="0" borderId="53" xfId="7" applyFont="1" applyBorder="1" applyAlignment="1">
      <alignment horizontal="center" vertical="center"/>
    </xf>
    <xf numFmtId="180" fontId="51" fillId="0" borderId="32" xfId="7" applyNumberFormat="1" applyFont="1" applyBorder="1" applyAlignment="1">
      <alignment horizontal="center" vertical="center"/>
    </xf>
    <xf numFmtId="180" fontId="51" fillId="0" borderId="16" xfId="7" applyNumberFormat="1" applyFont="1" applyBorder="1" applyAlignment="1">
      <alignment horizontal="center" vertical="center"/>
    </xf>
    <xf numFmtId="180" fontId="51" fillId="0" borderId="8" xfId="7" applyNumberFormat="1" applyFont="1" applyBorder="1" applyAlignment="1">
      <alignment horizontal="center" vertical="center"/>
    </xf>
    <xf numFmtId="180" fontId="79" fillId="0" borderId="54" xfId="7" applyNumberFormat="1" applyFont="1" applyBorder="1" applyAlignment="1">
      <alignment horizontal="center" vertical="center" wrapText="1"/>
    </xf>
    <xf numFmtId="180" fontId="79" fillId="0" borderId="22" xfId="7" applyNumberFormat="1" applyFont="1" applyBorder="1" applyAlignment="1">
      <alignment horizontal="center" vertical="center" wrapText="1"/>
    </xf>
    <xf numFmtId="180" fontId="90" fillId="0" borderId="55" xfId="7" applyNumberFormat="1" applyFont="1" applyBorder="1" applyAlignment="1">
      <alignment horizontal="center" vertical="center"/>
    </xf>
    <xf numFmtId="180" fontId="90" fillId="0" borderId="56" xfId="7" applyNumberFormat="1" applyFont="1" applyBorder="1" applyAlignment="1">
      <alignment horizontal="center" vertical="center"/>
    </xf>
    <xf numFmtId="180" fontId="90" fillId="0" borderId="57" xfId="7" applyNumberFormat="1" applyFont="1" applyBorder="1" applyAlignment="1">
      <alignment horizontal="center" vertical="center"/>
    </xf>
    <xf numFmtId="180" fontId="90" fillId="0" borderId="7" xfId="7" applyNumberFormat="1" applyFont="1" applyBorder="1" applyAlignment="1">
      <alignment horizontal="center" vertical="center"/>
    </xf>
    <xf numFmtId="0" fontId="82" fillId="0" borderId="58" xfId="7" applyFont="1" applyBorder="1" applyAlignment="1">
      <alignment horizontal="center" vertical="center" wrapText="1"/>
    </xf>
    <xf numFmtId="0" fontId="82" fillId="0" borderId="33" xfId="7" applyFont="1" applyBorder="1" applyAlignment="1">
      <alignment horizontal="center" vertical="center" wrapText="1"/>
    </xf>
    <xf numFmtId="180" fontId="85" fillId="0" borderId="55" xfId="7" applyNumberFormat="1" applyFont="1" applyBorder="1" applyAlignment="1">
      <alignment horizontal="center" vertical="center" shrinkToFit="1"/>
    </xf>
    <xf numFmtId="180" fontId="85" fillId="0" borderId="59" xfId="7" applyNumberFormat="1" applyFont="1" applyBorder="1" applyAlignment="1">
      <alignment horizontal="center" vertical="center" shrinkToFit="1"/>
    </xf>
    <xf numFmtId="180" fontId="85" fillId="0" borderId="57" xfId="7" applyNumberFormat="1" applyFont="1" applyBorder="1" applyAlignment="1">
      <alignment horizontal="center" vertical="center" shrinkToFit="1"/>
    </xf>
    <xf numFmtId="180" fontId="85" fillId="0" borderId="61" xfId="7" applyNumberFormat="1" applyFont="1" applyBorder="1" applyAlignment="1">
      <alignment horizontal="center" vertical="center" shrinkToFit="1"/>
    </xf>
    <xf numFmtId="0" fontId="79" fillId="0" borderId="60" xfId="7" applyFont="1" applyBorder="1" applyAlignment="1">
      <alignment horizontal="center" vertical="center" wrapText="1"/>
    </xf>
    <xf numFmtId="0" fontId="79" fillId="0" borderId="4" xfId="7" applyFont="1" applyBorder="1" applyAlignment="1">
      <alignment horizontal="center" vertical="center" wrapText="1"/>
    </xf>
    <xf numFmtId="0" fontId="51" fillId="0" borderId="1" xfId="7" applyFont="1" applyBorder="1" applyAlignment="1">
      <alignment horizontal="center" vertical="center"/>
    </xf>
    <xf numFmtId="0" fontId="79" fillId="0" borderId="2" xfId="7" applyFont="1" applyBorder="1" applyAlignment="1">
      <alignment horizontal="center" vertical="center" shrinkToFit="1"/>
    </xf>
    <xf numFmtId="0" fontId="79" fillId="0" borderId="8" xfId="7" applyFont="1" applyBorder="1" applyAlignment="1">
      <alignment horizontal="center" vertical="center" shrinkToFit="1"/>
    </xf>
    <xf numFmtId="0" fontId="79" fillId="0" borderId="16" xfId="7" applyFont="1" applyBorder="1" applyAlignment="1">
      <alignment horizontal="center" vertical="center" shrinkToFit="1"/>
    </xf>
    <xf numFmtId="180" fontId="79" fillId="0" borderId="2" xfId="7" applyNumberFormat="1" applyFont="1" applyBorder="1" applyAlignment="1">
      <alignment horizontal="left" vertical="center" shrinkToFit="1"/>
    </xf>
    <xf numFmtId="180" fontId="79" fillId="0" borderId="8" xfId="7" applyNumberFormat="1" applyFont="1" applyBorder="1" applyAlignment="1">
      <alignment horizontal="left" vertical="center" shrinkToFit="1"/>
    </xf>
    <xf numFmtId="180" fontId="79" fillId="0" borderId="16" xfId="7" applyNumberFormat="1" applyFont="1" applyBorder="1" applyAlignment="1">
      <alignment horizontal="left" vertical="center" shrinkToFit="1"/>
    </xf>
    <xf numFmtId="0" fontId="51" fillId="0" borderId="1" xfId="7" applyFont="1" applyBorder="1" applyAlignment="1" applyProtection="1">
      <alignment horizontal="center" vertical="center" shrinkToFit="1"/>
      <protection locked="0"/>
    </xf>
    <xf numFmtId="49" fontId="79" fillId="0" borderId="1" xfId="7" applyNumberFormat="1" applyFont="1" applyBorder="1" applyAlignment="1" applyProtection="1">
      <alignment horizontal="center" vertical="center"/>
      <protection locked="0"/>
    </xf>
    <xf numFmtId="180" fontId="86" fillId="0" borderId="55" xfId="7" applyNumberFormat="1" applyFont="1" applyBorder="1" applyAlignment="1">
      <alignment vertical="center" wrapText="1"/>
    </xf>
    <xf numFmtId="180" fontId="86" fillId="0" borderId="54" xfId="7" applyNumberFormat="1" applyFont="1" applyBorder="1" applyAlignment="1">
      <alignment vertical="center" wrapText="1"/>
    </xf>
    <xf numFmtId="180" fontId="86" fillId="0" borderId="56" xfId="7" applyNumberFormat="1" applyFont="1" applyBorder="1" applyAlignment="1">
      <alignment vertical="center" wrapText="1"/>
    </xf>
    <xf numFmtId="180" fontId="86" fillId="0" borderId="57" xfId="7" applyNumberFormat="1" applyFont="1" applyBorder="1" applyAlignment="1">
      <alignment vertical="center" wrapText="1"/>
    </xf>
    <xf numFmtId="180" fontId="86" fillId="0" borderId="22" xfId="7" applyNumberFormat="1" applyFont="1" applyBorder="1" applyAlignment="1">
      <alignment vertical="center" wrapText="1"/>
    </xf>
    <xf numFmtId="180" fontId="86" fillId="0" borderId="7" xfId="7" applyNumberFormat="1" applyFont="1" applyBorder="1" applyAlignment="1">
      <alignment vertical="center" wrapText="1"/>
    </xf>
    <xf numFmtId="0" fontId="79" fillId="0" borderId="0" xfId="7" applyFont="1" applyAlignment="1">
      <alignment horizontal="center" vertical="center"/>
    </xf>
    <xf numFmtId="0" fontId="79" fillId="0" borderId="54" xfId="7" applyFont="1" applyBorder="1" applyAlignment="1">
      <alignment horizontal="center" vertical="center"/>
    </xf>
    <xf numFmtId="0" fontId="79" fillId="0" borderId="56" xfId="7" applyFont="1" applyBorder="1" applyAlignment="1">
      <alignment horizontal="center" vertical="center"/>
    </xf>
    <xf numFmtId="0" fontId="79" fillId="0" borderId="22" xfId="7" applyFont="1" applyBorder="1" applyAlignment="1">
      <alignment horizontal="center" vertical="center"/>
    </xf>
    <xf numFmtId="0" fontId="79" fillId="0" borderId="7" xfId="7" applyFont="1" applyBorder="1" applyAlignment="1">
      <alignment horizontal="center" vertical="center"/>
    </xf>
    <xf numFmtId="0" fontId="79" fillId="0" borderId="3" xfId="7" applyFont="1" applyBorder="1" applyAlignment="1">
      <alignment horizontal="center" vertical="center"/>
    </xf>
    <xf numFmtId="0" fontId="79" fillId="0" borderId="13" xfId="7" applyFont="1" applyBorder="1" applyAlignment="1">
      <alignment horizontal="center" vertical="center"/>
    </xf>
    <xf numFmtId="0" fontId="79" fillId="0" borderId="60" xfId="7" applyFont="1" applyBorder="1" applyAlignment="1">
      <alignment horizontal="center" vertical="center"/>
    </xf>
    <xf numFmtId="0" fontId="79" fillId="0" borderId="4" xfId="7" applyFont="1" applyBorder="1" applyAlignment="1">
      <alignment horizontal="center" vertical="center"/>
    </xf>
    <xf numFmtId="49" fontId="87" fillId="0" borderId="55" xfId="7" applyNumberFormat="1" applyFont="1" applyBorder="1" applyAlignment="1">
      <alignment horizontal="center" vertical="center"/>
    </xf>
    <xf numFmtId="49" fontId="87" fillId="0" borderId="57" xfId="7" applyNumberFormat="1" applyFont="1" applyBorder="1" applyAlignment="1">
      <alignment horizontal="center" vertical="center"/>
    </xf>
    <xf numFmtId="0" fontId="79" fillId="0" borderId="2" xfId="7" applyFont="1" applyBorder="1" applyAlignment="1">
      <alignment horizontal="center" vertical="center"/>
    </xf>
    <xf numFmtId="0" fontId="79" fillId="0" borderId="8" xfId="7" applyFont="1" applyBorder="1" applyAlignment="1">
      <alignment horizontal="center" vertical="center"/>
    </xf>
    <xf numFmtId="0" fontId="79" fillId="0" borderId="16" xfId="7" applyFont="1" applyBorder="1" applyAlignment="1">
      <alignment horizontal="center" vertical="center"/>
    </xf>
    <xf numFmtId="0" fontId="79" fillId="0" borderId="59" xfId="7" applyFont="1" applyBorder="1" applyAlignment="1">
      <alignment horizontal="center" vertical="center"/>
    </xf>
    <xf numFmtId="0" fontId="79" fillId="0" borderId="61" xfId="7" applyFont="1" applyBorder="1" applyAlignment="1">
      <alignment horizontal="center" vertical="center"/>
    </xf>
    <xf numFmtId="0" fontId="79" fillId="0" borderId="62" xfId="7" applyFont="1" applyBorder="1" applyAlignment="1">
      <alignment horizontal="center" vertical="center"/>
    </xf>
    <xf numFmtId="0" fontId="79" fillId="0" borderId="10" xfId="7" applyFont="1" applyBorder="1" applyAlignment="1">
      <alignment horizontal="center" vertical="center"/>
    </xf>
    <xf numFmtId="180" fontId="79" fillId="5" borderId="2" xfId="7" applyNumberFormat="1" applyFont="1" applyFill="1" applyBorder="1" applyAlignment="1" applyProtection="1">
      <alignment horizontal="left" vertical="center" shrinkToFit="1"/>
      <protection locked="0"/>
    </xf>
    <xf numFmtId="180" fontId="79" fillId="5" borderId="8" xfId="7" applyNumberFormat="1" applyFont="1" applyFill="1" applyBorder="1" applyAlignment="1" applyProtection="1">
      <alignment horizontal="left" vertical="center" shrinkToFit="1"/>
      <protection locked="0"/>
    </xf>
    <xf numFmtId="180" fontId="79" fillId="5" borderId="16" xfId="7" applyNumberFormat="1" applyFont="1" applyFill="1" applyBorder="1" applyAlignment="1" applyProtection="1">
      <alignment horizontal="left" vertical="center" shrinkToFit="1"/>
      <protection locked="0"/>
    </xf>
    <xf numFmtId="0" fontId="51" fillId="5" borderId="1" xfId="7" applyFont="1" applyFill="1" applyBorder="1" applyAlignment="1" applyProtection="1">
      <alignment horizontal="center" vertical="center" shrinkToFit="1"/>
      <protection locked="0"/>
    </xf>
    <xf numFmtId="49" fontId="79" fillId="5" borderId="1" xfId="7" quotePrefix="1" applyNumberFormat="1" applyFont="1" applyFill="1" applyBorder="1" applyAlignment="1" applyProtection="1">
      <alignment horizontal="center" vertical="center"/>
      <protection locked="0"/>
    </xf>
    <xf numFmtId="49" fontId="79" fillId="5" borderId="1" xfId="7" applyNumberFormat="1" applyFont="1" applyFill="1" applyBorder="1" applyAlignment="1" applyProtection="1">
      <alignment horizontal="center" vertical="center"/>
      <protection locked="0"/>
    </xf>
    <xf numFmtId="0" fontId="87" fillId="0" borderId="95" xfId="7" applyFont="1" applyBorder="1" applyAlignment="1">
      <alignment horizontal="center" vertical="center" wrapText="1" shrinkToFit="1"/>
    </xf>
    <xf numFmtId="0" fontId="87" fillId="0" borderId="96" xfId="7" applyFont="1" applyBorder="1" applyAlignment="1">
      <alignment horizontal="center" vertical="center" wrapText="1" shrinkToFit="1"/>
    </xf>
    <xf numFmtId="0" fontId="51" fillId="0" borderId="56" xfId="7" applyFont="1" applyBorder="1" applyAlignment="1">
      <alignment horizontal="center" vertical="center"/>
    </xf>
    <xf numFmtId="0" fontId="51" fillId="0" borderId="7" xfId="7" applyFont="1" applyBorder="1" applyAlignment="1">
      <alignment horizontal="center" vertical="center"/>
    </xf>
    <xf numFmtId="0" fontId="51" fillId="0" borderId="3" xfId="7" applyFont="1" applyBorder="1" applyAlignment="1">
      <alignment horizontal="center" vertical="center"/>
    </xf>
    <xf numFmtId="0" fontId="51" fillId="0" borderId="13" xfId="7" applyFont="1" applyBorder="1" applyAlignment="1">
      <alignment horizontal="center" vertical="center"/>
    </xf>
    <xf numFmtId="0" fontId="79" fillId="0" borderId="53" xfId="7" applyFont="1" applyBorder="1" applyAlignment="1">
      <alignment horizontal="center" vertical="center"/>
    </xf>
    <xf numFmtId="180" fontId="87" fillId="0" borderId="32" xfId="7" applyNumberFormat="1" applyFont="1" applyBorder="1" applyAlignment="1">
      <alignment horizontal="center" vertical="center" shrinkToFit="1"/>
    </xf>
    <xf numFmtId="180" fontId="87" fillId="0" borderId="53" xfId="7" applyNumberFormat="1" applyFont="1" applyBorder="1" applyAlignment="1">
      <alignment horizontal="center" vertical="center" shrinkToFit="1"/>
    </xf>
    <xf numFmtId="179" fontId="82" fillId="5" borderId="5" xfId="7" applyNumberFormat="1" applyFont="1" applyFill="1" applyBorder="1" applyAlignment="1" applyProtection="1">
      <alignment horizontal="left" vertical="center" shrinkToFit="1"/>
      <protection locked="0"/>
    </xf>
    <xf numFmtId="49" fontId="79" fillId="0" borderId="52" xfId="7" applyNumberFormat="1" applyFont="1" applyBorder="1" applyAlignment="1">
      <alignment horizontal="center" vertical="center"/>
    </xf>
    <xf numFmtId="49" fontId="79" fillId="0" borderId="59" xfId="7" applyNumberFormat="1" applyFont="1" applyBorder="1" applyAlignment="1">
      <alignment horizontal="center" vertical="center"/>
    </xf>
    <xf numFmtId="49" fontId="79" fillId="0" borderId="9" xfId="7" applyNumberFormat="1" applyFont="1" applyBorder="1" applyAlignment="1">
      <alignment horizontal="center" vertical="center"/>
    </xf>
    <xf numFmtId="49" fontId="79" fillId="0" borderId="61" xfId="7" applyNumberFormat="1" applyFont="1" applyBorder="1" applyAlignment="1">
      <alignment horizontal="center" vertical="center"/>
    </xf>
    <xf numFmtId="49" fontId="79" fillId="0" borderId="60" xfId="7" applyNumberFormat="1" applyFont="1" applyBorder="1" applyAlignment="1">
      <alignment horizontal="center" vertical="center"/>
    </xf>
    <xf numFmtId="49" fontId="79" fillId="0" borderId="4" xfId="7" applyNumberFormat="1" applyFont="1" applyBorder="1" applyAlignment="1">
      <alignment horizontal="center" vertical="center"/>
    </xf>
    <xf numFmtId="49" fontId="79" fillId="0" borderId="55" xfId="7" applyNumberFormat="1" applyFont="1" applyBorder="1" applyAlignment="1">
      <alignment horizontal="center" vertical="center"/>
    </xf>
    <xf numFmtId="49" fontId="79" fillId="0" borderId="57" xfId="7" applyNumberFormat="1" applyFont="1" applyBorder="1" applyAlignment="1">
      <alignment horizontal="center" vertical="center"/>
    </xf>
    <xf numFmtId="49" fontId="88" fillId="0" borderId="60" xfId="7" applyNumberFormat="1" applyFont="1" applyBorder="1" applyAlignment="1">
      <alignment horizontal="center" vertical="center"/>
    </xf>
    <xf numFmtId="49" fontId="88" fillId="0" borderId="4" xfId="7" applyNumberFormat="1" applyFont="1" applyBorder="1" applyAlignment="1">
      <alignment horizontal="center" vertical="center"/>
    </xf>
    <xf numFmtId="0" fontId="79" fillId="0" borderId="55" xfId="7" applyFont="1" applyBorder="1" applyAlignment="1">
      <alignment horizontal="center" vertical="center"/>
    </xf>
    <xf numFmtId="0" fontId="79" fillId="0" borderId="57" xfId="7" applyFont="1" applyBorder="1" applyAlignment="1">
      <alignment horizontal="center" vertical="center"/>
    </xf>
    <xf numFmtId="179" fontId="82" fillId="5" borderId="32" xfId="7" applyNumberFormat="1" applyFont="1" applyFill="1" applyBorder="1" applyAlignment="1" applyProtection="1">
      <alignment horizontal="left" vertical="center" shrinkToFit="1"/>
      <protection locked="0"/>
    </xf>
    <xf numFmtId="179" fontId="82" fillId="5" borderId="53" xfId="7" applyNumberFormat="1" applyFont="1" applyFill="1" applyBorder="1" applyAlignment="1" applyProtection="1">
      <alignment horizontal="left" vertical="center" shrinkToFit="1"/>
      <protection locked="0"/>
    </xf>
    <xf numFmtId="0" fontId="79" fillId="5" borderId="2" xfId="7" applyFont="1" applyFill="1" applyBorder="1" applyAlignment="1" applyProtection="1">
      <alignment horizontal="center" vertical="center"/>
      <protection locked="0"/>
    </xf>
    <xf numFmtId="0" fontId="79" fillId="5" borderId="53" xfId="7" applyFont="1" applyFill="1" applyBorder="1" applyAlignment="1" applyProtection="1">
      <alignment horizontal="center" vertical="center"/>
      <protection locked="0"/>
    </xf>
    <xf numFmtId="176" fontId="87" fillId="5" borderId="32" xfId="7" applyNumberFormat="1" applyFont="1" applyFill="1" applyBorder="1" applyAlignment="1" applyProtection="1">
      <alignment horizontal="center" vertical="center" shrinkToFit="1"/>
      <protection locked="0"/>
    </xf>
    <xf numFmtId="176" fontId="87" fillId="5" borderId="53" xfId="7" applyNumberFormat="1" applyFont="1" applyFill="1" applyBorder="1" applyAlignment="1" applyProtection="1">
      <alignment horizontal="center" vertical="center" shrinkToFit="1"/>
      <protection locked="0"/>
    </xf>
    <xf numFmtId="0" fontId="87" fillId="0" borderId="56" xfId="7" applyFont="1" applyBorder="1" applyAlignment="1">
      <alignment horizontal="center" vertical="center" wrapText="1" shrinkToFit="1"/>
    </xf>
    <xf numFmtId="0" fontId="87" fillId="0" borderId="7" xfId="7" applyFont="1" applyBorder="1" applyAlignment="1">
      <alignment horizontal="center" vertical="center" wrapText="1" shrinkToFit="1"/>
    </xf>
    <xf numFmtId="0" fontId="79" fillId="0" borderId="52" xfId="7" applyFont="1" applyBorder="1" applyAlignment="1">
      <alignment horizontal="center" vertical="center"/>
    </xf>
    <xf numFmtId="0" fontId="79" fillId="0" borderId="9" xfId="7" applyFont="1" applyBorder="1" applyAlignment="1">
      <alignment horizontal="center" vertical="center"/>
    </xf>
    <xf numFmtId="49" fontId="79" fillId="0" borderId="58" xfId="7" applyNumberFormat="1" applyFont="1" applyBorder="1" applyAlignment="1">
      <alignment horizontal="center" vertical="center"/>
    </xf>
    <xf numFmtId="49" fontId="79" fillId="0" borderId="33" xfId="7" applyNumberFormat="1" applyFont="1" applyBorder="1" applyAlignment="1">
      <alignment horizontal="center" vertical="center"/>
    </xf>
    <xf numFmtId="180" fontId="82" fillId="0" borderId="8" xfId="7" applyNumberFormat="1" applyFont="1" applyBorder="1" applyAlignment="1">
      <alignment horizontal="center" vertical="center" wrapText="1" shrinkToFit="1"/>
    </xf>
    <xf numFmtId="180" fontId="82" fillId="0" borderId="53" xfId="7" applyNumberFormat="1" applyFont="1" applyBorder="1" applyAlignment="1">
      <alignment horizontal="center" vertical="center" wrapText="1" shrinkToFit="1"/>
    </xf>
    <xf numFmtId="180" fontId="82" fillId="0" borderId="32" xfId="7" applyNumberFormat="1" applyFont="1" applyBorder="1" applyAlignment="1">
      <alignment horizontal="center" vertical="center" wrapText="1" shrinkToFit="1"/>
    </xf>
    <xf numFmtId="0" fontId="82" fillId="0" borderId="32" xfId="7" applyFont="1" applyBorder="1" applyAlignment="1">
      <alignment vertical="center" wrapText="1" shrinkToFit="1"/>
    </xf>
    <xf numFmtId="0" fontId="82" fillId="0" borderId="53" xfId="7" applyFont="1" applyBorder="1" applyAlignment="1">
      <alignment vertical="center" wrapText="1" shrinkToFit="1"/>
    </xf>
    <xf numFmtId="0" fontId="82" fillId="0" borderId="8" xfId="7" applyFont="1" applyBorder="1" applyAlignment="1">
      <alignment vertical="center" wrapText="1" shrinkToFit="1"/>
    </xf>
    <xf numFmtId="0" fontId="82" fillId="0" borderId="0" xfId="4" applyFont="1" applyAlignment="1">
      <alignment horizontal="left" vertical="center" wrapText="1"/>
    </xf>
    <xf numFmtId="0" fontId="51" fillId="0" borderId="0" xfId="7" applyFont="1" applyAlignment="1">
      <alignment horizontal="center" vertical="center"/>
    </xf>
    <xf numFmtId="0" fontId="51" fillId="0" borderId="0" xfId="7" applyFont="1" applyAlignment="1">
      <alignment horizontal="center" vertical="center" wrapText="1"/>
    </xf>
    <xf numFmtId="180" fontId="51" fillId="0" borderId="1" xfId="7" applyNumberFormat="1" applyFont="1" applyBorder="1" applyAlignment="1">
      <alignment horizontal="center" vertical="center" shrinkToFit="1"/>
    </xf>
    <xf numFmtId="180" fontId="79" fillId="0" borderId="1" xfId="7" applyNumberFormat="1" applyFont="1" applyBorder="1" applyAlignment="1">
      <alignment horizontal="center" vertical="center"/>
    </xf>
    <xf numFmtId="0" fontId="51" fillId="0" borderId="2" xfId="7" applyFont="1" applyBorder="1" applyAlignment="1">
      <alignment horizontal="center" vertical="center"/>
    </xf>
    <xf numFmtId="180" fontId="79" fillId="0" borderId="52" xfId="7" applyNumberFormat="1" applyFont="1" applyBorder="1" applyAlignment="1">
      <alignment horizontal="center" vertical="center" wrapText="1"/>
    </xf>
    <xf numFmtId="180" fontId="79" fillId="0" borderId="9" xfId="7" applyNumberFormat="1" applyFont="1" applyBorder="1" applyAlignment="1">
      <alignment horizontal="center" vertical="center" wrapText="1"/>
    </xf>
    <xf numFmtId="180" fontId="79" fillId="0" borderId="55" xfId="7" applyNumberFormat="1" applyFont="1" applyBorder="1" applyAlignment="1">
      <alignment horizontal="center" vertical="center" shrinkToFit="1"/>
    </xf>
    <xf numFmtId="180" fontId="79" fillId="0" borderId="59" xfId="7" applyNumberFormat="1" applyFont="1" applyBorder="1" applyAlignment="1">
      <alignment horizontal="center" vertical="center" shrinkToFit="1"/>
    </xf>
    <xf numFmtId="0" fontId="28" fillId="0" borderId="75" xfId="0" applyFont="1" applyBorder="1" applyAlignment="1">
      <alignment horizontal="center" vertical="center"/>
    </xf>
    <xf numFmtId="0" fontId="28" fillId="0" borderId="44" xfId="0" applyFont="1" applyBorder="1" applyAlignment="1">
      <alignment horizontal="center" vertical="center"/>
    </xf>
    <xf numFmtId="0" fontId="12" fillId="0" borderId="13" xfId="0" applyFont="1" applyBorder="1" applyAlignment="1">
      <alignment horizontal="center" vertical="distributed" textRotation="255"/>
    </xf>
    <xf numFmtId="0" fontId="12" fillId="0" borderId="1" xfId="0" applyFont="1" applyBorder="1" applyAlignment="1">
      <alignment horizontal="center" vertical="distributed" textRotation="255"/>
    </xf>
    <xf numFmtId="0" fontId="12" fillId="0" borderId="3" xfId="0" applyFont="1" applyBorder="1" applyAlignment="1">
      <alignment horizontal="center" vertical="distributed" textRotation="255"/>
    </xf>
    <xf numFmtId="49"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20" fillId="0" borderId="0" xfId="0" applyFont="1">
      <alignment vertical="center"/>
    </xf>
    <xf numFmtId="0" fontId="12" fillId="0" borderId="0" xfId="0" applyFont="1">
      <alignment vertical="center"/>
    </xf>
    <xf numFmtId="180" fontId="20" fillId="0" borderId="35" xfId="0" applyNumberFormat="1" applyFont="1" applyBorder="1" applyAlignment="1">
      <alignment horizontal="left" vertical="center" shrinkToFit="1"/>
    </xf>
    <xf numFmtId="180" fontId="20" fillId="0" borderId="29" xfId="0" applyNumberFormat="1" applyFont="1" applyBorder="1" applyAlignment="1">
      <alignment horizontal="left" vertical="center" shrinkToFit="1"/>
    </xf>
    <xf numFmtId="180" fontId="20" fillId="0" borderId="9" xfId="0" applyNumberFormat="1" applyFont="1" applyBorder="1" applyAlignment="1">
      <alignment horizontal="left" vertical="center" shrinkToFit="1"/>
    </xf>
    <xf numFmtId="180" fontId="20" fillId="0" borderId="22" xfId="0" applyNumberFormat="1" applyFont="1" applyBorder="1" applyAlignment="1">
      <alignment horizontal="left" vertical="center" shrinkToFit="1"/>
    </xf>
    <xf numFmtId="49" fontId="28" fillId="0" borderId="76" xfId="0" applyNumberFormat="1" applyFont="1" applyBorder="1" applyAlignment="1">
      <alignment horizontal="center" vertical="center"/>
    </xf>
    <xf numFmtId="0" fontId="28" fillId="0" borderId="77" xfId="0" applyFont="1" applyBorder="1" applyAlignment="1">
      <alignment horizontal="center" vertical="center"/>
    </xf>
    <xf numFmtId="0" fontId="12" fillId="0" borderId="15" xfId="0" applyFont="1" applyBorder="1" applyAlignment="1">
      <alignment horizontal="center" vertical="distributed" textRotation="255"/>
    </xf>
    <xf numFmtId="0" fontId="12" fillId="0" borderId="18" xfId="0" applyFont="1" applyBorder="1" applyAlignment="1">
      <alignment horizontal="center" vertical="distributed" textRotation="255"/>
    </xf>
    <xf numFmtId="0" fontId="12" fillId="0" borderId="78" xfId="0" applyFont="1" applyBorder="1" applyAlignment="1">
      <alignment horizontal="center" vertical="distributed" textRotation="255"/>
    </xf>
    <xf numFmtId="14" fontId="12" fillId="0" borderId="1" xfId="0" applyNumberFormat="1" applyFont="1" applyBorder="1" applyAlignment="1">
      <alignment horizontal="center" vertical="center" shrinkToFit="1"/>
    </xf>
    <xf numFmtId="180" fontId="12" fillId="0" borderId="1" xfId="0" applyNumberFormat="1" applyFont="1" applyBorder="1" applyAlignment="1">
      <alignment horizontal="center" vertical="center"/>
    </xf>
    <xf numFmtId="180" fontId="12" fillId="0" borderId="2" xfId="0" applyNumberFormat="1"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49" fontId="12" fillId="0" borderId="2" xfId="0" applyNumberFormat="1" applyFont="1" applyBorder="1" applyAlignment="1">
      <alignment horizontal="center" vertical="center"/>
    </xf>
    <xf numFmtId="0" fontId="12" fillId="0" borderId="16" xfId="0" applyFont="1" applyBorder="1" applyAlignment="1">
      <alignment horizontal="center" vertical="center"/>
    </xf>
    <xf numFmtId="180" fontId="12" fillId="0" borderId="2" xfId="0" applyNumberFormat="1" applyFont="1" applyBorder="1" applyAlignment="1">
      <alignment horizontal="center" vertical="center" shrinkToFit="1"/>
    </xf>
    <xf numFmtId="180" fontId="12" fillId="0" borderId="8" xfId="0" applyNumberFormat="1" applyFont="1" applyBorder="1" applyAlignment="1">
      <alignment horizontal="center" vertical="center" shrinkToFit="1"/>
    </xf>
    <xf numFmtId="180" fontId="12" fillId="0" borderId="16" xfId="0" applyNumberFormat="1" applyFont="1" applyBorder="1" applyAlignment="1">
      <alignment horizontal="center" vertical="center" shrinkToFit="1"/>
    </xf>
    <xf numFmtId="180" fontId="12" fillId="0" borderId="1" xfId="0" applyNumberFormat="1" applyFont="1" applyBorder="1" applyAlignment="1">
      <alignment horizontal="center" vertical="center" shrinkToFit="1"/>
    </xf>
    <xf numFmtId="180" fontId="24" fillId="0" borderId="35" xfId="0" applyNumberFormat="1" applyFont="1" applyBorder="1" applyAlignment="1">
      <alignment horizontal="center" vertical="center" shrinkToFit="1"/>
    </xf>
    <xf numFmtId="180" fontId="24" fillId="0" borderId="29" xfId="0" applyNumberFormat="1" applyFont="1" applyBorder="1" applyAlignment="1">
      <alignment horizontal="center" vertical="center" shrinkToFit="1"/>
    </xf>
    <xf numFmtId="180" fontId="24" fillId="0" borderId="36" xfId="0" applyNumberFormat="1" applyFont="1" applyBorder="1" applyAlignment="1">
      <alignment horizontal="center" vertical="center" shrinkToFit="1"/>
    </xf>
    <xf numFmtId="180" fontId="12" fillId="0" borderId="9" xfId="0" applyNumberFormat="1" applyFont="1" applyBorder="1" applyAlignment="1">
      <alignment horizontal="center" vertical="center" shrinkToFit="1"/>
    </xf>
    <xf numFmtId="180" fontId="12" fillId="0" borderId="22" xfId="0" applyNumberFormat="1" applyFont="1" applyBorder="1" applyAlignment="1">
      <alignment horizontal="center" vertical="center" shrinkToFit="1"/>
    </xf>
    <xf numFmtId="180" fontId="12" fillId="0" borderId="7" xfId="0" applyNumberFormat="1" applyFont="1" applyBorder="1" applyAlignment="1">
      <alignment horizontal="center" vertical="center" shrinkToFit="1"/>
    </xf>
    <xf numFmtId="0" fontId="24" fillId="0" borderId="69" xfId="0" applyFont="1" applyBorder="1" applyAlignment="1">
      <alignment horizontal="center" vertical="center"/>
    </xf>
    <xf numFmtId="0" fontId="12" fillId="0" borderId="22" xfId="0" applyFont="1" applyBorder="1">
      <alignment vertical="center"/>
    </xf>
    <xf numFmtId="0" fontId="12" fillId="0" borderId="7" xfId="0" applyFont="1" applyBorder="1">
      <alignment vertical="center"/>
    </xf>
    <xf numFmtId="180" fontId="12" fillId="0" borderId="19" xfId="0" applyNumberFormat="1" applyFont="1" applyBorder="1" applyAlignment="1">
      <alignment horizontal="center" vertical="center"/>
    </xf>
    <xf numFmtId="180" fontId="12" fillId="0" borderId="20" xfId="0" applyNumberFormat="1" applyFont="1" applyBorder="1" applyAlignment="1">
      <alignment horizontal="center" vertical="center"/>
    </xf>
    <xf numFmtId="0" fontId="12" fillId="0" borderId="2" xfId="0" applyFont="1" applyBorder="1" applyAlignment="1">
      <alignment horizontal="center" vertical="center"/>
    </xf>
    <xf numFmtId="180" fontId="12" fillId="0" borderId="79" xfId="0" applyNumberFormat="1" applyFont="1" applyBorder="1" applyAlignment="1">
      <alignment horizontal="center" vertical="center" shrinkToFit="1"/>
    </xf>
    <xf numFmtId="180" fontId="12" fillId="0" borderId="52" xfId="0" applyNumberFormat="1" applyFont="1" applyBorder="1" applyAlignment="1">
      <alignment horizontal="center" vertical="center"/>
    </xf>
    <xf numFmtId="180" fontId="12" fillId="0" borderId="54" xfId="0" applyNumberFormat="1" applyFont="1" applyBorder="1" applyAlignment="1">
      <alignment horizontal="center" vertical="center"/>
    </xf>
    <xf numFmtId="180" fontId="12" fillId="0" borderId="56" xfId="0" applyNumberFormat="1" applyFont="1" applyBorder="1" applyAlignment="1">
      <alignment horizontal="center" vertical="center"/>
    </xf>
    <xf numFmtId="180" fontId="12" fillId="0" borderId="72" xfId="0" applyNumberFormat="1" applyFont="1" applyBorder="1" applyAlignment="1">
      <alignment horizontal="center" vertical="center"/>
    </xf>
    <xf numFmtId="180" fontId="12" fillId="0" borderId="30" xfId="0" applyNumberFormat="1" applyFont="1" applyBorder="1" applyAlignment="1">
      <alignment horizontal="center" vertical="center"/>
    </xf>
    <xf numFmtId="180" fontId="12" fillId="0" borderId="74" xfId="0" applyNumberFormat="1" applyFont="1" applyBorder="1" applyAlignment="1">
      <alignment horizontal="center" vertical="center"/>
    </xf>
    <xf numFmtId="0" fontId="12" fillId="0" borderId="22" xfId="0" applyFont="1" applyBorder="1" applyAlignment="1">
      <alignment horizontal="center" vertical="center"/>
    </xf>
    <xf numFmtId="0" fontId="12" fillId="0" borderId="54" xfId="0" applyFont="1" applyBorder="1" applyAlignment="1">
      <alignment horizontal="center" vertical="center"/>
    </xf>
    <xf numFmtId="177" fontId="12" fillId="0" borderId="1" xfId="0" applyNumberFormat="1" applyFont="1" applyBorder="1" applyAlignment="1">
      <alignment horizontal="center" vertical="center" shrinkToFit="1"/>
    </xf>
    <xf numFmtId="49" fontId="50" fillId="0" borderId="1" xfId="0" applyNumberFormat="1" applyFont="1" applyBorder="1" applyAlignment="1">
      <alignment vertical="center" wrapText="1"/>
    </xf>
    <xf numFmtId="0" fontId="50" fillId="0" borderId="1" xfId="0" applyFont="1" applyBorder="1" applyAlignment="1">
      <alignment vertical="center" wrapText="1"/>
    </xf>
    <xf numFmtId="177" fontId="12" fillId="0" borderId="52" xfId="0" applyNumberFormat="1" applyFont="1" applyBorder="1" applyAlignment="1">
      <alignment horizontal="center" vertical="center" shrinkToFit="1"/>
    </xf>
    <xf numFmtId="177" fontId="12" fillId="0" borderId="56" xfId="0" applyNumberFormat="1" applyFont="1" applyBorder="1" applyAlignment="1">
      <alignment horizontal="center" vertical="center" shrinkToFit="1"/>
    </xf>
    <xf numFmtId="177" fontId="12" fillId="0" borderId="9" xfId="0" applyNumberFormat="1" applyFont="1" applyBorder="1" applyAlignment="1">
      <alignment horizontal="center" vertical="center" shrinkToFit="1"/>
    </xf>
    <xf numFmtId="177" fontId="12" fillId="0" borderId="7" xfId="0" applyNumberFormat="1" applyFont="1" applyBorder="1" applyAlignment="1">
      <alignment horizontal="center" vertical="center" shrinkToFit="1"/>
    </xf>
    <xf numFmtId="0" fontId="13" fillId="0" borderId="0" xfId="0" applyFont="1" applyAlignment="1">
      <alignment horizontal="left" vertical="center"/>
    </xf>
    <xf numFmtId="180" fontId="50" fillId="0" borderId="2" xfId="0" applyNumberFormat="1" applyFont="1" applyBorder="1" applyAlignment="1">
      <alignment horizontal="left" vertical="center" wrapText="1" shrinkToFit="1"/>
    </xf>
    <xf numFmtId="180" fontId="50" fillId="0" borderId="8" xfId="0" applyNumberFormat="1" applyFont="1" applyBorder="1" applyAlignment="1">
      <alignment horizontal="left" vertical="center" wrapText="1" shrinkToFit="1"/>
    </xf>
    <xf numFmtId="180" fontId="50" fillId="0" borderId="16" xfId="0" applyNumberFormat="1" applyFont="1" applyBorder="1" applyAlignment="1">
      <alignment horizontal="left" vertical="center" wrapText="1" shrinkToFit="1"/>
    </xf>
    <xf numFmtId="177" fontId="12" fillId="0" borderId="2" xfId="0" applyNumberFormat="1" applyFont="1" applyBorder="1" applyAlignment="1">
      <alignment horizontal="center" vertical="center" shrinkToFit="1"/>
    </xf>
    <xf numFmtId="177" fontId="12" fillId="0" borderId="16" xfId="0" applyNumberFormat="1" applyFont="1" applyBorder="1" applyAlignment="1">
      <alignment horizontal="center" vertical="center" shrinkToFit="1"/>
    </xf>
    <xf numFmtId="49" fontId="50" fillId="0" borderId="2" xfId="0" applyNumberFormat="1" applyFont="1" applyBorder="1" applyAlignment="1">
      <alignment vertical="center" wrapText="1" shrinkToFit="1"/>
    </xf>
    <xf numFmtId="0" fontId="50" fillId="0" borderId="8" xfId="0" applyFont="1" applyBorder="1" applyAlignment="1">
      <alignment vertical="center" wrapText="1" shrinkToFit="1"/>
    </xf>
    <xf numFmtId="0" fontId="50" fillId="0" borderId="16" xfId="0" applyFont="1" applyBorder="1" applyAlignment="1">
      <alignment vertical="center" wrapText="1" shrinkToFit="1"/>
    </xf>
    <xf numFmtId="0" fontId="12" fillId="0" borderId="8" xfId="0" applyFont="1" applyBorder="1" applyAlignment="1">
      <alignment horizontal="center" vertical="center"/>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12" fillId="0" borderId="14" xfId="0" applyFont="1" applyBorder="1" applyAlignment="1">
      <alignment horizontal="center" vertical="center"/>
    </xf>
    <xf numFmtId="0" fontId="12" fillId="0" borderId="28" xfId="0" applyFont="1" applyBorder="1" applyAlignment="1">
      <alignment horizontal="center" vertical="center"/>
    </xf>
    <xf numFmtId="180" fontId="12" fillId="0" borderId="78" xfId="0" applyNumberFormat="1" applyFont="1" applyBorder="1" applyAlignment="1">
      <alignment horizontal="center" vertical="center" shrinkToFit="1"/>
    </xf>
    <xf numFmtId="180" fontId="12" fillId="0" borderId="15" xfId="0" applyNumberFormat="1" applyFont="1" applyBorder="1" applyAlignment="1">
      <alignment horizontal="center" vertical="center" shrinkToFit="1"/>
    </xf>
    <xf numFmtId="0" fontId="39" fillId="0" borderId="11" xfId="0" applyFont="1" applyBorder="1" applyAlignment="1">
      <alignment horizontal="center" vertical="center" wrapText="1"/>
    </xf>
    <xf numFmtId="0" fontId="45" fillId="0" borderId="11" xfId="0" applyFont="1" applyBorder="1" applyAlignment="1">
      <alignment horizontal="center" vertical="center" wrapText="1"/>
    </xf>
    <xf numFmtId="0" fontId="12" fillId="0" borderId="13" xfId="0" applyFont="1" applyBorder="1" applyAlignment="1">
      <alignment horizontal="center" vertical="center"/>
    </xf>
    <xf numFmtId="49" fontId="51" fillId="0" borderId="11" xfId="0" applyNumberFormat="1" applyFont="1" applyBorder="1" applyAlignment="1">
      <alignment horizontal="center"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61" fillId="0" borderId="11" xfId="0" applyFont="1" applyBorder="1" applyAlignment="1">
      <alignment horizontal="right" vertical="top"/>
    </xf>
    <xf numFmtId="0" fontId="61" fillId="0" borderId="67" xfId="0" applyFont="1" applyBorder="1" applyAlignment="1">
      <alignment horizontal="right" vertical="top"/>
    </xf>
    <xf numFmtId="182" fontId="12" fillId="0" borderId="29" xfId="0" applyNumberFormat="1" applyFont="1" applyBorder="1" applyAlignment="1">
      <alignment horizontal="center" vertical="center"/>
    </xf>
    <xf numFmtId="182" fontId="12" fillId="0" borderId="30" xfId="0" applyNumberFormat="1" applyFont="1" applyBorder="1" applyAlignment="1">
      <alignment horizontal="center" vertical="center"/>
    </xf>
    <xf numFmtId="49" fontId="12" fillId="0" borderId="78" xfId="0" applyNumberFormat="1" applyFont="1" applyBorder="1" applyAlignment="1">
      <alignment horizontal="center" vertical="center" shrinkToFit="1"/>
    </xf>
    <xf numFmtId="0" fontId="12" fillId="0" borderId="15" xfId="0" applyFont="1" applyBorder="1" applyAlignment="1">
      <alignment horizontal="center" vertical="center" shrinkToFit="1"/>
    </xf>
    <xf numFmtId="180" fontId="26" fillId="0" borderId="35" xfId="0" applyNumberFormat="1" applyFont="1" applyBorder="1" applyAlignment="1">
      <alignment horizontal="center" vertical="center"/>
    </xf>
    <xf numFmtId="180" fontId="26" fillId="0" borderId="29" xfId="0" applyNumberFormat="1" applyFont="1" applyBorder="1" applyAlignment="1">
      <alignment horizontal="center" vertical="center"/>
    </xf>
    <xf numFmtId="180" fontId="26" fillId="0" borderId="72" xfId="0" applyNumberFormat="1" applyFont="1" applyBorder="1" applyAlignment="1">
      <alignment horizontal="center" vertical="center"/>
    </xf>
    <xf numFmtId="180" fontId="26" fillId="0" borderId="30" xfId="0" applyNumberFormat="1" applyFont="1" applyBorder="1" applyAlignment="1">
      <alignment horizontal="center" vertical="center"/>
    </xf>
    <xf numFmtId="0" fontId="13" fillId="0" borderId="29" xfId="0" applyFont="1" applyBorder="1" applyAlignment="1">
      <alignment horizontal="distributed" vertical="center"/>
    </xf>
    <xf numFmtId="0" fontId="13" fillId="0" borderId="30" xfId="0" applyFont="1" applyBorder="1" applyAlignment="1">
      <alignment horizontal="distributed" vertical="center"/>
    </xf>
    <xf numFmtId="180" fontId="24" fillId="0" borderId="1" xfId="0" applyNumberFormat="1" applyFont="1" applyBorder="1" applyAlignment="1">
      <alignment horizontal="left" vertical="center"/>
    </xf>
    <xf numFmtId="0" fontId="62" fillId="0" borderId="0" xfId="0" applyFont="1" applyAlignment="1">
      <alignment horizontal="left" vertical="top" wrapText="1"/>
    </xf>
    <xf numFmtId="0" fontId="62" fillId="0" borderId="45" xfId="0" applyFont="1" applyBorder="1" applyAlignment="1">
      <alignment horizontal="left" vertical="top" wrapText="1"/>
    </xf>
    <xf numFmtId="0" fontId="62" fillId="0" borderId="0" xfId="0" applyFont="1" applyAlignment="1">
      <alignment horizontal="left" vertical="center" wrapText="1"/>
    </xf>
    <xf numFmtId="0" fontId="62" fillId="0" borderId="45" xfId="0" applyFont="1" applyBorder="1" applyAlignment="1">
      <alignment horizontal="left" vertical="center" wrapText="1"/>
    </xf>
    <xf numFmtId="0" fontId="62" fillId="0" borderId="0" xfId="0" applyFont="1" applyAlignment="1">
      <alignment horizontal="left" vertical="top"/>
    </xf>
    <xf numFmtId="0" fontId="62" fillId="0" borderId="45" xfId="0" applyFont="1" applyBorder="1" applyAlignment="1">
      <alignment horizontal="left" vertical="top"/>
    </xf>
    <xf numFmtId="0" fontId="62" fillId="0" borderId="30" xfId="0" applyFont="1" applyBorder="1" applyAlignment="1">
      <alignment horizontal="left" vertical="top"/>
    </xf>
    <xf numFmtId="0" fontId="62" fillId="0" borderId="68" xfId="0" applyFont="1" applyBorder="1" applyAlignment="1">
      <alignment horizontal="left" vertical="top"/>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49" fontId="12" fillId="0" borderId="20" xfId="0" applyNumberFormat="1" applyFont="1" applyBorder="1" applyAlignment="1">
      <alignment horizontal="center" vertical="center"/>
    </xf>
    <xf numFmtId="0" fontId="12" fillId="0" borderId="80" xfId="0" applyFont="1" applyBorder="1" applyAlignment="1">
      <alignment horizontal="center" vertical="center"/>
    </xf>
    <xf numFmtId="177" fontId="12" fillId="0" borderId="19" xfId="0" applyNumberFormat="1" applyFont="1" applyBorder="1" applyAlignment="1">
      <alignment horizontal="center" vertical="center" shrinkToFit="1"/>
    </xf>
    <xf numFmtId="0" fontId="12" fillId="0" borderId="81" xfId="0" applyFont="1" applyBorder="1" applyAlignment="1">
      <alignment horizontal="center" vertical="center"/>
    </xf>
    <xf numFmtId="177" fontId="12" fillId="0" borderId="20" xfId="0" applyNumberFormat="1" applyFont="1" applyBorder="1" applyAlignment="1">
      <alignment horizontal="center" vertical="center" shrinkToFit="1"/>
    </xf>
    <xf numFmtId="177" fontId="12" fillId="0" borderId="80" xfId="0" applyNumberFormat="1" applyFont="1" applyBorder="1" applyAlignment="1">
      <alignment horizontal="center" vertical="center" shrinkToFit="1"/>
    </xf>
    <xf numFmtId="49" fontId="50" fillId="0" borderId="20" xfId="0" applyNumberFormat="1" applyFont="1" applyBorder="1" applyAlignment="1">
      <alignment vertical="center" wrapText="1" shrinkToFit="1"/>
    </xf>
    <xf numFmtId="0" fontId="50" fillId="0" borderId="81" xfId="0" applyFont="1" applyBorder="1" applyAlignment="1">
      <alignment vertical="center" wrapText="1" shrinkToFit="1"/>
    </xf>
    <xf numFmtId="0" fontId="50" fillId="0" borderId="80" xfId="0" applyFont="1" applyBorder="1" applyAlignment="1">
      <alignment vertical="center" wrapText="1" shrinkToFit="1"/>
    </xf>
    <xf numFmtId="180" fontId="12" fillId="0" borderId="19" xfId="0" applyNumberFormat="1" applyFont="1" applyBorder="1" applyAlignment="1">
      <alignment horizontal="center" vertical="center" shrinkToFit="1"/>
    </xf>
    <xf numFmtId="180" fontId="30" fillId="0" borderId="39" xfId="0" applyNumberFormat="1" applyFont="1" applyBorder="1" applyAlignment="1">
      <alignment horizontal="center" vertical="center"/>
    </xf>
    <xf numFmtId="180" fontId="30" fillId="0" borderId="40" xfId="0" applyNumberFormat="1" applyFont="1" applyBorder="1" applyAlignment="1">
      <alignment horizontal="center" vertical="center"/>
    </xf>
    <xf numFmtId="0" fontId="13" fillId="0" borderId="0" xfId="0" applyFont="1" applyAlignment="1">
      <alignment horizontal="left" vertical="center" wrapText="1"/>
    </xf>
    <xf numFmtId="0" fontId="13" fillId="0" borderId="45" xfId="0" applyFont="1" applyBorder="1" applyAlignment="1">
      <alignment horizontal="left" vertical="center" wrapText="1"/>
    </xf>
    <xf numFmtId="0" fontId="20" fillId="5" borderId="0" xfId="0" applyFont="1" applyFill="1" applyProtection="1">
      <alignment vertical="center"/>
      <protection locked="0"/>
    </xf>
    <xf numFmtId="0" fontId="12" fillId="5" borderId="0" xfId="0" applyFont="1" applyFill="1" applyProtection="1">
      <alignment vertical="center"/>
      <protection locked="0"/>
    </xf>
    <xf numFmtId="0" fontId="20" fillId="0" borderId="0" xfId="0" applyFont="1" applyAlignment="1">
      <alignment horizontal="center" vertical="center"/>
    </xf>
    <xf numFmtId="0" fontId="24" fillId="0" borderId="65" xfId="0" applyFont="1" applyBorder="1" applyAlignment="1">
      <alignment horizontal="center" vertical="center"/>
    </xf>
    <xf numFmtId="0" fontId="12" fillId="0" borderId="54" xfId="0" applyFont="1" applyBorder="1">
      <alignment vertical="center"/>
    </xf>
    <xf numFmtId="0" fontId="12" fillId="0" borderId="56" xfId="0" applyFont="1" applyBorder="1">
      <alignment vertical="center"/>
    </xf>
    <xf numFmtId="0" fontId="24" fillId="0" borderId="67" xfId="0" applyFont="1" applyBorder="1" applyAlignment="1">
      <alignment horizontal="center" vertical="center"/>
    </xf>
    <xf numFmtId="0" fontId="12" fillId="0" borderId="30" xfId="0" applyFont="1" applyBorder="1">
      <alignment vertical="center"/>
    </xf>
    <xf numFmtId="0" fontId="12" fillId="0" borderId="74" xfId="0" applyFont="1" applyBorder="1">
      <alignment vertical="center"/>
    </xf>
    <xf numFmtId="0" fontId="24" fillId="0" borderId="34" xfId="0" applyFont="1" applyBorder="1" applyAlignment="1">
      <alignment horizontal="center" vertical="center"/>
    </xf>
    <xf numFmtId="0" fontId="12" fillId="0" borderId="29" xfId="0" applyFont="1" applyBorder="1">
      <alignment vertical="center"/>
    </xf>
    <xf numFmtId="0" fontId="12" fillId="0" borderId="36" xfId="0" applyFont="1" applyBorder="1">
      <alignment vertical="center"/>
    </xf>
    <xf numFmtId="180" fontId="12" fillId="0" borderId="14" xfId="0" applyNumberFormat="1" applyFont="1" applyBorder="1" applyAlignment="1">
      <alignment horizontal="center" vertical="center"/>
    </xf>
    <xf numFmtId="180" fontId="12" fillId="0" borderId="28" xfId="0" applyNumberFormat="1" applyFont="1" applyBorder="1" applyAlignment="1">
      <alignment horizontal="center" vertical="center"/>
    </xf>
    <xf numFmtId="180" fontId="24" fillId="0" borderId="19" xfId="0" applyNumberFormat="1" applyFont="1" applyBorder="1" applyAlignment="1">
      <alignment horizontal="left" vertical="center"/>
    </xf>
    <xf numFmtId="180" fontId="20" fillId="0" borderId="35" xfId="0" applyNumberFormat="1" applyFont="1" applyBorder="1" applyAlignment="1">
      <alignment horizontal="left" vertical="center"/>
    </xf>
    <xf numFmtId="180" fontId="20" fillId="0" borderId="29" xfId="0" applyNumberFormat="1" applyFont="1" applyBorder="1" applyAlignment="1">
      <alignment horizontal="left" vertical="center"/>
    </xf>
    <xf numFmtId="180" fontId="20" fillId="0" borderId="71" xfId="0" applyNumberFormat="1" applyFont="1" applyBorder="1" applyAlignment="1">
      <alignment horizontal="left" vertical="center"/>
    </xf>
    <xf numFmtId="180" fontId="20" fillId="0" borderId="72" xfId="0" applyNumberFormat="1" applyFont="1" applyBorder="1" applyAlignment="1">
      <alignment horizontal="left" vertical="center"/>
    </xf>
    <xf numFmtId="180" fontId="20" fillId="0" borderId="30" xfId="0" applyNumberFormat="1" applyFont="1" applyBorder="1" applyAlignment="1">
      <alignment horizontal="left" vertical="center"/>
    </xf>
    <xf numFmtId="180" fontId="20" fillId="0" borderId="73" xfId="0" applyNumberFormat="1" applyFont="1" applyBorder="1" applyAlignment="1">
      <alignment horizontal="left" vertical="center"/>
    </xf>
    <xf numFmtId="0" fontId="12" fillId="0" borderId="11" xfId="0" applyFont="1" applyBorder="1" applyAlignment="1">
      <alignment horizontal="center" vertical="center"/>
    </xf>
    <xf numFmtId="0" fontId="12" fillId="0" borderId="40" xfId="0" applyFont="1" applyBorder="1">
      <alignment vertical="center"/>
    </xf>
    <xf numFmtId="0" fontId="12" fillId="0" borderId="11" xfId="0" applyFont="1" applyBorder="1">
      <alignment vertical="center"/>
    </xf>
    <xf numFmtId="0" fontId="12" fillId="0" borderId="37" xfId="0" applyFont="1" applyBorder="1" applyAlignment="1">
      <alignment horizontal="center" vertical="center" textRotation="255"/>
    </xf>
    <xf numFmtId="0" fontId="12" fillId="0" borderId="41" xfId="0" applyFont="1" applyBorder="1" applyAlignment="1">
      <alignment horizontal="center" vertical="center"/>
    </xf>
    <xf numFmtId="0" fontId="12" fillId="0" borderId="42" xfId="0" applyFont="1" applyBorder="1" applyAlignment="1">
      <alignment horizontal="center" vertical="center"/>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2" fillId="0" borderId="11" xfId="0" applyFont="1" applyBorder="1" applyAlignment="1">
      <alignment horizontal="center" vertical="top"/>
    </xf>
    <xf numFmtId="0" fontId="12" fillId="0" borderId="67" xfId="0" applyFont="1" applyBorder="1">
      <alignment vertical="center"/>
    </xf>
    <xf numFmtId="0" fontId="24" fillId="0" borderId="11" xfId="0" applyFont="1" applyBorder="1" applyAlignment="1">
      <alignment horizontal="right" vertical="top"/>
    </xf>
    <xf numFmtId="0" fontId="24" fillId="0" borderId="67" xfId="0" applyFont="1" applyBorder="1" applyAlignment="1">
      <alignment horizontal="right" vertical="top"/>
    </xf>
    <xf numFmtId="0" fontId="13" fillId="0" borderId="0" xfId="0" applyFont="1" applyAlignment="1">
      <alignment horizontal="left" vertical="top"/>
    </xf>
    <xf numFmtId="0" fontId="13" fillId="0" borderId="45" xfId="0" applyFont="1" applyBorder="1" applyAlignment="1">
      <alignment horizontal="left" vertical="top"/>
    </xf>
    <xf numFmtId="0" fontId="13" fillId="0" borderId="30" xfId="0" applyFont="1" applyBorder="1" applyAlignment="1">
      <alignment horizontal="left" vertical="top"/>
    </xf>
    <xf numFmtId="0" fontId="13" fillId="0" borderId="68" xfId="0" applyFont="1" applyBorder="1" applyAlignment="1">
      <alignment horizontal="left" vertical="top"/>
    </xf>
    <xf numFmtId="180" fontId="13" fillId="0" borderId="30" xfId="0" applyNumberFormat="1" applyFont="1" applyBorder="1" applyAlignment="1">
      <alignment horizontal="distributed" vertical="center"/>
    </xf>
    <xf numFmtId="180" fontId="12" fillId="0" borderId="35" xfId="0" applyNumberFormat="1" applyFont="1" applyBorder="1" applyAlignment="1">
      <alignment horizontal="left" vertical="center"/>
    </xf>
    <xf numFmtId="180" fontId="12" fillId="0" borderId="29" xfId="0" applyNumberFormat="1" applyFont="1" applyBorder="1" applyAlignment="1">
      <alignment horizontal="left" vertical="center"/>
    </xf>
    <xf numFmtId="180" fontId="12" fillId="0" borderId="71" xfId="0" applyNumberFormat="1" applyFont="1" applyBorder="1" applyAlignment="1">
      <alignment horizontal="left" vertical="center"/>
    </xf>
    <xf numFmtId="180" fontId="12" fillId="0" borderId="72" xfId="0" applyNumberFormat="1" applyFont="1" applyBorder="1" applyAlignment="1">
      <alignment horizontal="left" vertical="center"/>
    </xf>
    <xf numFmtId="180" fontId="12" fillId="0" borderId="30" xfId="0" applyNumberFormat="1" applyFont="1" applyBorder="1" applyAlignment="1">
      <alignment horizontal="left" vertical="center"/>
    </xf>
    <xf numFmtId="180" fontId="12" fillId="0" borderId="73" xfId="0" applyNumberFormat="1" applyFont="1" applyBorder="1" applyAlignment="1">
      <alignment horizontal="left" vertical="center"/>
    </xf>
    <xf numFmtId="0" fontId="12" fillId="0" borderId="51" xfId="0" applyFont="1" applyBorder="1" applyAlignment="1">
      <alignment horizontal="center" vertical="center"/>
    </xf>
    <xf numFmtId="0" fontId="12" fillId="0" borderId="18" xfId="0" applyFont="1" applyBorder="1" applyAlignment="1">
      <alignment horizontal="center" vertical="center"/>
    </xf>
    <xf numFmtId="180" fontId="13" fillId="0" borderId="29" xfId="0" applyNumberFormat="1" applyFont="1" applyBorder="1" applyAlignment="1">
      <alignment horizontal="distributed" vertical="center"/>
    </xf>
    <xf numFmtId="180" fontId="12" fillId="0" borderId="29" xfId="0" applyNumberFormat="1" applyFont="1" applyBorder="1" applyAlignment="1">
      <alignment horizontal="center" vertical="center"/>
    </xf>
    <xf numFmtId="180" fontId="12" fillId="0" borderId="9" xfId="0" applyNumberFormat="1" applyFont="1" applyBorder="1" applyAlignment="1">
      <alignment horizontal="left" vertical="center"/>
    </xf>
    <xf numFmtId="180" fontId="12" fillId="0" borderId="22" xfId="0" applyNumberFormat="1" applyFont="1" applyBorder="1" applyAlignment="1">
      <alignment horizontal="left" vertical="center"/>
    </xf>
    <xf numFmtId="0" fontId="12" fillId="0" borderId="1" xfId="0" applyFont="1" applyBorder="1" applyAlignment="1">
      <alignment horizontal="center" vertical="center" shrinkToFit="1"/>
    </xf>
    <xf numFmtId="49" fontId="28" fillId="0" borderId="43" xfId="3" applyNumberFormat="1" applyFont="1" applyFill="1" applyBorder="1" applyAlignment="1" applyProtection="1">
      <alignment horizontal="center" vertical="center"/>
    </xf>
    <xf numFmtId="0" fontId="28" fillId="0" borderId="16" xfId="3" applyNumberFormat="1" applyFont="1" applyFill="1" applyBorder="1" applyAlignment="1" applyProtection="1">
      <alignment horizontal="center" vertical="center"/>
    </xf>
    <xf numFmtId="0" fontId="12" fillId="0" borderId="19" xfId="0" applyFont="1" applyBorder="1" applyAlignment="1">
      <alignment horizontal="center" vertical="center" shrinkToFit="1"/>
    </xf>
    <xf numFmtId="49" fontId="20" fillId="0" borderId="30" xfId="0" applyNumberFormat="1" applyFont="1" applyBorder="1" applyAlignment="1">
      <alignment horizontal="right" vertical="center"/>
    </xf>
    <xf numFmtId="180" fontId="28" fillId="0" borderId="75" xfId="0" applyNumberFormat="1" applyFont="1" applyBorder="1" applyAlignment="1">
      <alignment horizontal="center" vertical="center"/>
    </xf>
    <xf numFmtId="180" fontId="28" fillId="0" borderId="44" xfId="0" applyNumberFormat="1" applyFont="1" applyBorder="1" applyAlignment="1">
      <alignment horizontal="center" vertical="center"/>
    </xf>
    <xf numFmtId="0" fontId="12" fillId="0" borderId="52" xfId="0" applyFont="1" applyBorder="1" applyAlignment="1">
      <alignment horizontal="center" vertical="center" shrinkToFit="1"/>
    </xf>
    <xf numFmtId="0" fontId="12" fillId="0" borderId="56" xfId="0" applyFont="1" applyBorder="1" applyAlignment="1">
      <alignment horizontal="center" vertical="center" shrinkToFit="1"/>
    </xf>
    <xf numFmtId="0" fontId="12" fillId="0" borderId="9"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80" xfId="0" applyFont="1" applyBorder="1" applyAlignment="1">
      <alignment horizontal="center" vertical="center" shrinkToFit="1"/>
    </xf>
    <xf numFmtId="0" fontId="28" fillId="0" borderId="65" xfId="0" applyFont="1" applyBorder="1" applyAlignment="1">
      <alignment horizontal="center" vertical="center"/>
    </xf>
    <xf numFmtId="0" fontId="28" fillId="0" borderId="56" xfId="0" applyFont="1" applyBorder="1" applyAlignment="1">
      <alignment horizontal="center" vertical="center"/>
    </xf>
    <xf numFmtId="0" fontId="28" fillId="0" borderId="69" xfId="0" applyFont="1" applyBorder="1" applyAlignment="1">
      <alignment horizontal="center" vertical="center"/>
    </xf>
    <xf numFmtId="0" fontId="28" fillId="0" borderId="7" xfId="0" applyFont="1" applyBorder="1" applyAlignment="1">
      <alignment horizontal="center" vertical="center"/>
    </xf>
    <xf numFmtId="49" fontId="28" fillId="0" borderId="83" xfId="3" applyNumberFormat="1" applyFont="1" applyFill="1" applyBorder="1" applyAlignment="1" applyProtection="1">
      <alignment horizontal="center" vertical="center"/>
    </xf>
    <xf numFmtId="0" fontId="28" fillId="0" borderId="80" xfId="3" applyNumberFormat="1" applyFont="1" applyFill="1" applyBorder="1" applyAlignment="1" applyProtection="1">
      <alignment horizontal="center" vertical="center"/>
    </xf>
    <xf numFmtId="0" fontId="46" fillId="0" borderId="0" xfId="0" applyFont="1" applyAlignment="1">
      <alignment horizontal="center" vertical="center"/>
    </xf>
    <xf numFmtId="0" fontId="23" fillId="0" borderId="11" xfId="0" applyFont="1" applyBorder="1" applyAlignment="1">
      <alignment horizontal="center" vertical="center" wrapText="1"/>
    </xf>
    <xf numFmtId="38" fontId="28" fillId="0" borderId="43" xfId="3" applyFont="1" applyFill="1" applyBorder="1" applyAlignment="1" applyProtection="1">
      <alignment horizontal="center" vertical="center"/>
    </xf>
    <xf numFmtId="38" fontId="28" fillId="0" borderId="16" xfId="3" applyFont="1" applyFill="1" applyBorder="1" applyAlignment="1" applyProtection="1">
      <alignment horizontal="center" vertical="center"/>
    </xf>
    <xf numFmtId="0" fontId="12" fillId="0" borderId="20" xfId="0" applyFont="1" applyBorder="1" applyAlignment="1">
      <alignment horizontal="center" vertical="center"/>
    </xf>
    <xf numFmtId="0" fontId="50" fillId="0" borderId="20" xfId="0" applyFont="1" applyBorder="1" applyAlignment="1">
      <alignment vertical="center" wrapText="1" shrinkToFit="1"/>
    </xf>
    <xf numFmtId="0" fontId="12" fillId="0" borderId="81" xfId="0" applyFont="1" applyBorder="1" applyAlignment="1">
      <alignment horizontal="center" vertical="center" shrinkToFit="1"/>
    </xf>
    <xf numFmtId="0" fontId="12" fillId="0" borderId="82" xfId="0" applyFont="1" applyBorder="1" applyAlignment="1">
      <alignment horizontal="center" vertical="center" shrinkToFit="1"/>
    </xf>
    <xf numFmtId="0" fontId="50" fillId="0" borderId="2" xfId="0" applyFont="1" applyBorder="1" applyAlignment="1">
      <alignment vertical="center" wrapText="1" shrinkToFit="1"/>
    </xf>
    <xf numFmtId="0" fontId="12" fillId="0" borderId="8" xfId="0" applyFont="1" applyBorder="1" applyAlignment="1">
      <alignment horizontal="center" vertical="center" shrinkToFit="1"/>
    </xf>
    <xf numFmtId="0" fontId="12" fillId="0" borderId="79" xfId="0" applyFont="1" applyBorder="1" applyAlignment="1">
      <alignment horizontal="center" vertical="center" shrinkToFit="1"/>
    </xf>
    <xf numFmtId="14" fontId="12" fillId="0" borderId="2" xfId="0" applyNumberFormat="1" applyFont="1" applyBorder="1" applyAlignment="1">
      <alignment horizontal="center" vertical="center" shrinkToFit="1"/>
    </xf>
    <xf numFmtId="14" fontId="12" fillId="0" borderId="16" xfId="0" applyNumberFormat="1" applyFont="1" applyBorder="1" applyAlignment="1">
      <alignment horizontal="center" vertical="center" shrinkToFit="1"/>
    </xf>
    <xf numFmtId="49" fontId="12" fillId="0" borderId="29" xfId="0" applyNumberFormat="1" applyFont="1" applyBorder="1" applyAlignment="1">
      <alignment horizontal="center" vertical="center"/>
    </xf>
    <xf numFmtId="49" fontId="12" fillId="0" borderId="30" xfId="0" applyNumberFormat="1" applyFont="1" applyBorder="1" applyAlignment="1">
      <alignment horizontal="center" vertical="center"/>
    </xf>
    <xf numFmtId="182" fontId="37" fillId="5" borderId="90" xfId="0" applyNumberFormat="1" applyFont="1" applyFill="1" applyBorder="1" applyAlignment="1">
      <alignment horizontal="center" vertical="center"/>
    </xf>
    <xf numFmtId="182" fontId="37" fillId="5" borderId="112" xfId="0" applyNumberFormat="1" applyFont="1" applyFill="1" applyBorder="1" applyAlignment="1">
      <alignment horizontal="center" vertical="center"/>
    </xf>
    <xf numFmtId="182" fontId="37" fillId="5" borderId="87" xfId="0" applyNumberFormat="1" applyFont="1" applyFill="1" applyBorder="1" applyAlignment="1">
      <alignment horizontal="center" vertical="center"/>
    </xf>
    <xf numFmtId="182" fontId="37" fillId="5" borderId="89" xfId="0" applyNumberFormat="1" applyFont="1" applyFill="1" applyBorder="1" applyAlignment="1">
      <alignment horizontal="center" vertical="center"/>
    </xf>
    <xf numFmtId="182" fontId="37" fillId="5" borderId="84" xfId="0" applyNumberFormat="1" applyFont="1" applyFill="1" applyBorder="1" applyAlignment="1">
      <alignment horizontal="center" vertical="center"/>
    </xf>
    <xf numFmtId="182" fontId="37" fillId="5" borderId="86" xfId="0" applyNumberFormat="1" applyFont="1" applyFill="1" applyBorder="1" applyAlignment="1">
      <alignment horizontal="center" vertical="center"/>
    </xf>
    <xf numFmtId="180" fontId="47" fillId="0" borderId="87" xfId="0" applyNumberFormat="1" applyFont="1" applyBorder="1" applyAlignment="1">
      <alignment horizontal="center" vertical="center"/>
    </xf>
    <xf numFmtId="180" fontId="47" fillId="0" borderId="88" xfId="0" applyNumberFormat="1" applyFont="1" applyBorder="1" applyAlignment="1">
      <alignment horizontal="center" vertical="center"/>
    </xf>
    <xf numFmtId="180" fontId="47" fillId="0" borderId="89" xfId="0" applyNumberFormat="1" applyFont="1" applyBorder="1" applyAlignment="1">
      <alignment horizontal="center" vertical="center"/>
    </xf>
    <xf numFmtId="180" fontId="37" fillId="0" borderId="2" xfId="0" applyNumberFormat="1" applyFont="1" applyBorder="1" applyAlignment="1">
      <alignment horizontal="center" vertical="center"/>
    </xf>
    <xf numFmtId="180" fontId="37" fillId="0" borderId="8" xfId="0" applyNumberFormat="1" applyFont="1" applyBorder="1" applyAlignment="1">
      <alignment horizontal="center" vertical="center"/>
    </xf>
    <xf numFmtId="180" fontId="37" fillId="0" borderId="16" xfId="0" applyNumberFormat="1" applyFont="1" applyBorder="1" applyAlignment="1">
      <alignment horizontal="center" vertical="center"/>
    </xf>
    <xf numFmtId="0" fontId="48" fillId="0" borderId="0" xfId="0" applyFont="1" applyAlignment="1">
      <alignment horizontal="center" vertical="center"/>
    </xf>
    <xf numFmtId="0" fontId="38" fillId="0" borderId="0" xfId="0" applyFont="1" applyFill="1" applyBorder="1" applyAlignment="1">
      <alignment horizontal="center" vertical="center"/>
    </xf>
    <xf numFmtId="180" fontId="37" fillId="0" borderId="0" xfId="0" applyNumberFormat="1" applyFont="1" applyFill="1" applyBorder="1" applyAlignment="1" applyProtection="1">
      <alignment horizontal="center" vertical="center"/>
      <protection locked="0"/>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16" xfId="0" applyFont="1" applyBorder="1" applyAlignment="1">
      <alignment horizontal="center" vertical="center"/>
    </xf>
    <xf numFmtId="180" fontId="37" fillId="5" borderId="2" xfId="0" applyNumberFormat="1" applyFont="1" applyFill="1" applyBorder="1" applyAlignment="1">
      <alignment horizontal="center" vertical="center"/>
    </xf>
    <xf numFmtId="180" fontId="37" fillId="5" borderId="16" xfId="0" applyNumberFormat="1" applyFont="1" applyFill="1" applyBorder="1" applyAlignment="1">
      <alignment horizontal="center" vertical="center"/>
    </xf>
    <xf numFmtId="0" fontId="37" fillId="0" borderId="8" xfId="0" applyFont="1" applyBorder="1" applyAlignment="1">
      <alignment horizontal="center" vertical="center"/>
    </xf>
    <xf numFmtId="0" fontId="37" fillId="0" borderId="2" xfId="0" applyFont="1" applyBorder="1" applyAlignment="1">
      <alignment horizontal="center" vertical="center" shrinkToFit="1"/>
    </xf>
    <xf numFmtId="0" fontId="37" fillId="0" borderId="8" xfId="0" applyFont="1" applyBorder="1" applyAlignment="1">
      <alignment horizontal="center" vertical="center" shrinkToFit="1"/>
    </xf>
    <xf numFmtId="0" fontId="37" fillId="0" borderId="16" xfId="0" applyFont="1" applyBorder="1" applyAlignment="1">
      <alignment horizontal="center" vertical="center" shrinkToFit="1"/>
    </xf>
    <xf numFmtId="180" fontId="37" fillId="0" borderId="1" xfId="0" applyNumberFormat="1" applyFont="1" applyBorder="1" applyAlignment="1">
      <alignment horizontal="center" vertical="center"/>
    </xf>
    <xf numFmtId="182" fontId="49" fillId="0" borderId="84" xfId="0" applyNumberFormat="1" applyFont="1" applyBorder="1" applyAlignment="1">
      <alignment horizontal="center" vertical="center"/>
    </xf>
    <xf numFmtId="182" fontId="49" fillId="0" borderId="86" xfId="0" applyNumberFormat="1" applyFont="1" applyBorder="1" applyAlignment="1">
      <alignment horizontal="center" vertical="center"/>
    </xf>
    <xf numFmtId="182" fontId="49" fillId="0" borderId="90" xfId="0" applyNumberFormat="1" applyFont="1" applyBorder="1" applyAlignment="1">
      <alignment horizontal="center" vertical="center"/>
    </xf>
    <xf numFmtId="182" fontId="49" fillId="0" borderId="112" xfId="0" applyNumberFormat="1" applyFont="1" applyBorder="1" applyAlignment="1">
      <alignment horizontal="center" vertical="center"/>
    </xf>
    <xf numFmtId="182" fontId="37" fillId="0" borderId="107" xfId="0" applyNumberFormat="1" applyFont="1" applyBorder="1" applyAlignment="1">
      <alignment horizontal="center" vertical="center"/>
    </xf>
    <xf numFmtId="182" fontId="37" fillId="0" borderId="109" xfId="0" applyNumberFormat="1" applyFont="1" applyBorder="1" applyAlignment="1">
      <alignment horizontal="center" vertical="center"/>
    </xf>
    <xf numFmtId="182" fontId="37" fillId="0" borderId="90" xfId="0" applyNumberFormat="1" applyFont="1" applyBorder="1" applyAlignment="1">
      <alignment horizontal="center" vertical="center"/>
    </xf>
    <xf numFmtId="182" fontId="37" fillId="0" borderId="98" xfId="0" applyNumberFormat="1" applyFont="1" applyBorder="1" applyAlignment="1">
      <alignment horizontal="center" vertical="center"/>
    </xf>
    <xf numFmtId="182" fontId="37" fillId="0" borderId="112" xfId="0" applyNumberFormat="1" applyFont="1" applyBorder="1" applyAlignment="1">
      <alignment horizontal="center" vertical="center"/>
    </xf>
    <xf numFmtId="182" fontId="37" fillId="0" borderId="107" xfId="0" applyNumberFormat="1" applyFont="1" applyBorder="1" applyAlignment="1">
      <alignment horizontal="center" vertical="center" shrinkToFit="1"/>
    </xf>
    <xf numFmtId="182" fontId="37" fillId="0" borderId="108" xfId="0" applyNumberFormat="1" applyFont="1" applyBorder="1" applyAlignment="1">
      <alignment horizontal="center" vertical="center" shrinkToFit="1"/>
    </xf>
    <xf numFmtId="182" fontId="37" fillId="0" borderId="109" xfId="0" applyNumberFormat="1" applyFont="1" applyBorder="1" applyAlignment="1">
      <alignment horizontal="center" vertical="center" shrinkToFit="1"/>
    </xf>
    <xf numFmtId="182" fontId="37" fillId="0" borderId="107" xfId="0" applyNumberFormat="1" applyFont="1" applyBorder="1" applyAlignment="1">
      <alignment horizontal="left" vertical="center" indent="1" shrinkToFit="1"/>
    </xf>
    <xf numFmtId="182" fontId="37" fillId="0" borderId="108" xfId="0" applyNumberFormat="1" applyFont="1" applyBorder="1" applyAlignment="1">
      <alignment horizontal="left" vertical="center" indent="1" shrinkToFit="1"/>
    </xf>
    <xf numFmtId="182" fontId="37" fillId="0" borderId="109" xfId="0" applyNumberFormat="1" applyFont="1" applyBorder="1" applyAlignment="1">
      <alignment horizontal="left" vertical="center" indent="1" shrinkToFit="1"/>
    </xf>
    <xf numFmtId="182" fontId="37" fillId="0" borderId="104" xfId="0" applyNumberFormat="1" applyFont="1" applyBorder="1" applyAlignment="1">
      <alignment horizontal="center" vertical="center"/>
    </xf>
    <xf numFmtId="182" fontId="37" fillId="0" borderId="106" xfId="0" applyNumberFormat="1" applyFont="1" applyBorder="1" applyAlignment="1">
      <alignment horizontal="center" vertical="center"/>
    </xf>
    <xf numFmtId="182" fontId="37" fillId="0" borderId="84" xfId="0" applyNumberFormat="1" applyFont="1" applyBorder="1" applyAlignment="1">
      <alignment horizontal="center" vertical="center"/>
    </xf>
    <xf numFmtId="182" fontId="37" fillId="0" borderId="85" xfId="0" applyNumberFormat="1" applyFont="1" applyBorder="1" applyAlignment="1">
      <alignment horizontal="center" vertical="center"/>
    </xf>
    <xf numFmtId="182" fontId="37" fillId="0" borderId="86" xfId="0" applyNumberFormat="1" applyFont="1" applyBorder="1" applyAlignment="1">
      <alignment horizontal="center" vertical="center"/>
    </xf>
    <xf numFmtId="182" fontId="37" fillId="0" borderId="104" xfId="0" applyNumberFormat="1" applyFont="1" applyBorder="1" applyAlignment="1">
      <alignment horizontal="center" vertical="center" shrinkToFit="1"/>
    </xf>
    <xf numFmtId="182" fontId="37" fillId="0" borderId="105" xfId="0" applyNumberFormat="1" applyFont="1" applyBorder="1" applyAlignment="1">
      <alignment horizontal="center" vertical="center" shrinkToFit="1"/>
    </xf>
    <xf numFmtId="182" fontId="37" fillId="0" borderId="106" xfId="0" applyNumberFormat="1" applyFont="1" applyBorder="1" applyAlignment="1">
      <alignment horizontal="center" vertical="center" shrinkToFit="1"/>
    </xf>
    <xf numFmtId="182" fontId="37" fillId="0" borderId="119" xfId="0" applyNumberFormat="1" applyFont="1" applyBorder="1" applyAlignment="1">
      <alignment horizontal="center" vertical="center"/>
    </xf>
    <xf numFmtId="182" fontId="37" fillId="0" borderId="121" xfId="0" applyNumberFormat="1" applyFont="1" applyBorder="1" applyAlignment="1">
      <alignment horizontal="center" vertical="center"/>
    </xf>
    <xf numFmtId="182" fontId="37" fillId="0" borderId="39" xfId="0" applyNumberFormat="1" applyFont="1" applyBorder="1" applyAlignment="1">
      <alignment horizontal="center" vertical="center"/>
    </xf>
    <xf numFmtId="182" fontId="37" fillId="0" borderId="0" xfId="0" applyNumberFormat="1" applyFont="1" applyAlignment="1">
      <alignment horizontal="center" vertical="center"/>
    </xf>
    <xf numFmtId="182" fontId="37" fillId="0" borderId="40" xfId="0" applyNumberFormat="1" applyFont="1" applyBorder="1" applyAlignment="1">
      <alignment horizontal="center" vertical="center"/>
    </xf>
    <xf numFmtId="182" fontId="37" fillId="0" borderId="119" xfId="0" applyNumberFormat="1" applyFont="1" applyBorder="1" applyAlignment="1">
      <alignment horizontal="center" vertical="center" shrinkToFit="1"/>
    </xf>
    <xf numFmtId="182" fontId="37" fillId="0" borderId="120" xfId="0" applyNumberFormat="1" applyFont="1" applyBorder="1" applyAlignment="1">
      <alignment horizontal="center" vertical="center" shrinkToFit="1"/>
    </xf>
    <xf numFmtId="182" fontId="37" fillId="0" borderId="121" xfId="0" applyNumberFormat="1" applyFont="1" applyBorder="1" applyAlignment="1">
      <alignment horizontal="center" vertical="center" shrinkToFit="1"/>
    </xf>
    <xf numFmtId="182" fontId="37" fillId="0" borderId="119" xfId="0" applyNumberFormat="1" applyFont="1" applyBorder="1" applyAlignment="1">
      <alignment horizontal="left" vertical="center" indent="1" shrinkToFit="1"/>
    </xf>
    <xf numFmtId="182" fontId="37" fillId="0" borderId="120" xfId="0" applyNumberFormat="1" applyFont="1" applyBorder="1" applyAlignment="1">
      <alignment horizontal="left" vertical="center" indent="1" shrinkToFit="1"/>
    </xf>
    <xf numFmtId="182" fontId="37" fillId="0" borderId="121" xfId="0" applyNumberFormat="1" applyFont="1" applyBorder="1" applyAlignment="1">
      <alignment horizontal="left" vertical="center" indent="1" shrinkToFit="1"/>
    </xf>
    <xf numFmtId="49" fontId="37" fillId="5" borderId="1" xfId="0" applyNumberFormat="1" applyFont="1" applyFill="1" applyBorder="1" applyAlignment="1" applyProtection="1">
      <alignment horizontal="center" vertical="center"/>
      <protection locked="0"/>
    </xf>
    <xf numFmtId="0" fontId="37" fillId="0" borderId="99" xfId="0" applyFont="1" applyBorder="1" applyAlignment="1">
      <alignment horizontal="center" vertical="center"/>
    </xf>
    <xf numFmtId="0" fontId="37" fillId="0" borderId="1" xfId="0" applyFont="1" applyBorder="1" applyAlignment="1">
      <alignment horizontal="center" vertical="center" wrapText="1"/>
    </xf>
    <xf numFmtId="0" fontId="37" fillId="0" borderId="101" xfId="0" applyFont="1" applyBorder="1" applyAlignment="1">
      <alignment horizontal="center" vertical="center"/>
    </xf>
    <xf numFmtId="0" fontId="37" fillId="5" borderId="102" xfId="0" applyFont="1" applyFill="1" applyBorder="1" applyAlignment="1" applyProtection="1">
      <alignment horizontal="center" vertical="center" wrapText="1"/>
      <protection locked="0"/>
    </xf>
    <xf numFmtId="0" fontId="37" fillId="0" borderId="123" xfId="0" applyFont="1" applyBorder="1" applyAlignment="1">
      <alignment horizontal="center" vertical="center"/>
    </xf>
    <xf numFmtId="0" fontId="37" fillId="0" borderId="124" xfId="0" applyFont="1" applyBorder="1" applyAlignment="1">
      <alignment horizontal="center" vertical="center"/>
    </xf>
    <xf numFmtId="0" fontId="37" fillId="5" borderId="54" xfId="0" applyFont="1" applyFill="1" applyBorder="1" applyAlignment="1" applyProtection="1">
      <alignment horizontal="left" vertical="top" wrapText="1" shrinkToFit="1"/>
      <protection locked="0"/>
    </xf>
    <xf numFmtId="0" fontId="37" fillId="5" borderId="56" xfId="0" applyFont="1" applyFill="1" applyBorder="1" applyAlignment="1" applyProtection="1">
      <alignment horizontal="left" vertical="top" wrapText="1" shrinkToFit="1"/>
      <protection locked="0"/>
    </xf>
    <xf numFmtId="0" fontId="37" fillId="5" borderId="0" xfId="0" applyFont="1" applyFill="1" applyAlignment="1" applyProtection="1">
      <alignment horizontal="left" vertical="top" wrapText="1" shrinkToFit="1"/>
      <protection locked="0"/>
    </xf>
    <xf numFmtId="0" fontId="37" fillId="5" borderId="40" xfId="0" applyFont="1" applyFill="1" applyBorder="1" applyAlignment="1" applyProtection="1">
      <alignment horizontal="left" vertical="top" wrapText="1" shrinkToFit="1"/>
      <protection locked="0"/>
    </xf>
    <xf numFmtId="0" fontId="37" fillId="5" borderId="22" xfId="0" applyFont="1" applyFill="1" applyBorder="1" applyAlignment="1" applyProtection="1">
      <alignment horizontal="left" vertical="top" wrapText="1" shrinkToFit="1"/>
      <protection locked="0"/>
    </xf>
    <xf numFmtId="0" fontId="37" fillId="5" borderId="7" xfId="0" applyFont="1" applyFill="1" applyBorder="1" applyAlignment="1" applyProtection="1">
      <alignment horizontal="left" vertical="top" wrapText="1" shrinkToFit="1"/>
      <protection locked="0"/>
    </xf>
    <xf numFmtId="0" fontId="37" fillId="0" borderId="103" xfId="0" applyFont="1" applyBorder="1" applyAlignment="1">
      <alignment horizontal="center" vertical="center"/>
    </xf>
    <xf numFmtId="0" fontId="37" fillId="5" borderId="125" xfId="0" applyFont="1" applyFill="1" applyBorder="1" applyAlignment="1" applyProtection="1">
      <alignment horizontal="center" vertical="center" wrapText="1"/>
      <protection locked="0"/>
    </xf>
    <xf numFmtId="0" fontId="37" fillId="5" borderId="126" xfId="0" applyFont="1" applyFill="1" applyBorder="1" applyAlignment="1" applyProtection="1">
      <alignment horizontal="center" vertical="center" wrapText="1"/>
      <protection locked="0"/>
    </xf>
    <xf numFmtId="0" fontId="37" fillId="0" borderId="102" xfId="0" applyFont="1" applyBorder="1" applyAlignment="1">
      <alignment horizontal="center" vertical="center" wrapText="1"/>
    </xf>
    <xf numFmtId="0" fontId="37" fillId="0" borderId="125" xfId="0" applyFont="1" applyBorder="1" applyAlignment="1">
      <alignment horizontal="center" vertical="center" wrapText="1"/>
    </xf>
    <xf numFmtId="0" fontId="37" fillId="0" borderId="126" xfId="0" applyFont="1" applyBorder="1" applyAlignment="1">
      <alignment horizontal="center" vertical="center" wrapText="1"/>
    </xf>
    <xf numFmtId="182" fontId="37" fillId="0" borderId="104" xfId="0" applyNumberFormat="1" applyFont="1" applyBorder="1" applyAlignment="1">
      <alignment horizontal="left" vertical="center" indent="1" shrinkToFit="1"/>
    </xf>
    <xf numFmtId="182" fontId="37" fillId="0" borderId="105" xfId="0" applyNumberFormat="1" applyFont="1" applyBorder="1" applyAlignment="1">
      <alignment horizontal="left" vertical="center" indent="1" shrinkToFit="1"/>
    </xf>
    <xf numFmtId="182" fontId="37" fillId="0" borderId="106" xfId="0" applyNumberFormat="1" applyFont="1" applyBorder="1" applyAlignment="1">
      <alignment horizontal="left" vertical="center" indent="1" shrinkToFit="1"/>
    </xf>
    <xf numFmtId="0" fontId="42" fillId="0" borderId="0" xfId="0" applyFont="1" applyAlignment="1">
      <alignment horizontal="center" wrapText="1" shrinkToFit="1"/>
    </xf>
    <xf numFmtId="0" fontId="15" fillId="0" borderId="0" xfId="0" applyFont="1" applyAlignment="1">
      <alignment horizontal="center" wrapText="1" shrinkToFit="1"/>
    </xf>
    <xf numFmtId="0" fontId="15" fillId="0" borderId="22" xfId="0" applyFont="1" applyBorder="1" applyAlignment="1">
      <alignment horizontal="center" wrapText="1" shrinkToFit="1"/>
    </xf>
    <xf numFmtId="0" fontId="47" fillId="5" borderId="0" xfId="0" applyFont="1" applyFill="1" applyAlignment="1" applyProtection="1">
      <alignment horizontal="center" vertical="center"/>
      <protection locked="0"/>
    </xf>
    <xf numFmtId="180" fontId="47" fillId="0" borderId="1" xfId="0" applyNumberFormat="1" applyFont="1" applyBorder="1" applyAlignment="1">
      <alignment horizontal="center" vertical="center" shrinkToFit="1"/>
    </xf>
    <xf numFmtId="180" fontId="47" fillId="0" borderId="2" xfId="0" applyNumberFormat="1" applyFont="1" applyBorder="1" applyAlignment="1">
      <alignment horizontal="center" vertical="center" shrinkToFit="1"/>
    </xf>
    <xf numFmtId="180" fontId="47" fillId="0" borderId="8" xfId="0" applyNumberFormat="1" applyFont="1" applyBorder="1" applyAlignment="1">
      <alignment horizontal="center" vertical="center" shrinkToFit="1"/>
    </xf>
    <xf numFmtId="180" fontId="47" fillId="0" borderId="16" xfId="0" applyNumberFormat="1" applyFont="1" applyBorder="1" applyAlignment="1">
      <alignment horizontal="center" vertical="center" shrinkToFit="1"/>
    </xf>
    <xf numFmtId="0" fontId="37" fillId="0" borderId="84" xfId="0" applyFont="1" applyBorder="1" applyAlignment="1">
      <alignment horizontal="center" vertical="center"/>
    </xf>
    <xf numFmtId="0" fontId="37" fillId="0" borderId="85" xfId="0" applyFont="1" applyBorder="1" applyAlignment="1">
      <alignment horizontal="center" vertical="center"/>
    </xf>
    <xf numFmtId="180" fontId="37" fillId="0" borderId="84" xfId="0" applyNumberFormat="1" applyFont="1" applyBorder="1" applyAlignment="1">
      <alignment horizontal="center" vertical="center"/>
    </xf>
    <xf numFmtId="180" fontId="37" fillId="0" borderId="85" xfId="0" applyNumberFormat="1" applyFont="1" applyBorder="1" applyAlignment="1">
      <alignment horizontal="center" vertical="center"/>
    </xf>
    <xf numFmtId="180" fontId="37" fillId="0" borderId="86" xfId="0" applyNumberFormat="1" applyFont="1" applyBorder="1" applyAlignment="1">
      <alignment horizontal="center" vertical="center"/>
    </xf>
    <xf numFmtId="0" fontId="37" fillId="0" borderId="87" xfId="0" applyFont="1" applyBorder="1" applyAlignment="1">
      <alignment horizontal="center" vertical="center"/>
    </xf>
    <xf numFmtId="0" fontId="37" fillId="0" borderId="88" xfId="0" applyFont="1" applyBorder="1" applyAlignment="1">
      <alignment horizontal="center" vertical="center"/>
    </xf>
    <xf numFmtId="182" fontId="49" fillId="0" borderId="87" xfId="0" applyNumberFormat="1" applyFont="1" applyBorder="1" applyAlignment="1">
      <alignment horizontal="center" vertical="center"/>
    </xf>
    <xf numFmtId="182" fontId="49" fillId="0" borderId="89" xfId="0" applyNumberFormat="1" applyFont="1" applyBorder="1" applyAlignment="1">
      <alignment horizontal="center" vertical="center"/>
    </xf>
    <xf numFmtId="0" fontId="37" fillId="0" borderId="1" xfId="0" applyFont="1" applyFill="1" applyBorder="1" applyAlignment="1">
      <alignment horizontal="center" vertical="center"/>
    </xf>
    <xf numFmtId="180" fontId="37" fillId="0" borderId="8" xfId="0" applyNumberFormat="1" applyFont="1" applyFill="1" applyBorder="1" applyAlignment="1">
      <alignment horizontal="center" vertical="center"/>
    </xf>
    <xf numFmtId="180" fontId="37" fillId="0" borderId="16" xfId="0" applyNumberFormat="1" applyFont="1" applyFill="1" applyBorder="1" applyAlignment="1">
      <alignment horizontal="center" vertical="center"/>
    </xf>
    <xf numFmtId="0" fontId="42" fillId="0" borderId="0" xfId="0" applyFont="1" applyFill="1" applyAlignment="1">
      <alignment horizontal="center" wrapText="1" shrinkToFit="1"/>
    </xf>
    <xf numFmtId="0" fontId="15" fillId="0" borderId="0" xfId="0" applyFont="1" applyFill="1" applyAlignment="1">
      <alignment horizontal="center" wrapText="1" shrinkToFit="1"/>
    </xf>
    <xf numFmtId="0" fontId="15" fillId="0" borderId="22" xfId="0" applyFont="1" applyFill="1" applyBorder="1" applyAlignment="1">
      <alignment horizontal="center" wrapText="1" shrinkToFit="1"/>
    </xf>
    <xf numFmtId="180" fontId="47" fillId="0" borderId="0" xfId="0" applyNumberFormat="1" applyFont="1" applyFill="1" applyAlignment="1" applyProtection="1">
      <alignment horizontal="center" vertical="center"/>
      <protection locked="0"/>
    </xf>
    <xf numFmtId="0" fontId="37" fillId="0" borderId="1" xfId="0" applyFont="1" applyFill="1" applyBorder="1" applyAlignment="1">
      <alignment horizontal="center" vertical="center" wrapText="1"/>
    </xf>
    <xf numFmtId="180" fontId="47" fillId="0" borderId="1" xfId="0" applyNumberFormat="1" applyFont="1" applyFill="1" applyBorder="1" applyAlignment="1">
      <alignment horizontal="center" vertical="center" shrinkToFit="1"/>
    </xf>
    <xf numFmtId="180" fontId="47" fillId="0" borderId="2" xfId="0" applyNumberFormat="1" applyFont="1" applyFill="1" applyBorder="1" applyAlignment="1">
      <alignment horizontal="center" vertical="center" shrinkToFit="1"/>
    </xf>
    <xf numFmtId="180" fontId="47" fillId="0" borderId="8" xfId="0" applyNumberFormat="1" applyFont="1" applyFill="1" applyBorder="1" applyAlignment="1">
      <alignment horizontal="center" vertical="center" shrinkToFit="1"/>
    </xf>
    <xf numFmtId="180" fontId="47" fillId="0" borderId="16" xfId="0" applyNumberFormat="1" applyFont="1" applyFill="1" applyBorder="1" applyAlignment="1">
      <alignment horizontal="center" vertical="center" shrinkToFit="1"/>
    </xf>
    <xf numFmtId="0" fontId="37" fillId="0" borderId="84" xfId="0" applyFont="1" applyFill="1" applyBorder="1" applyAlignment="1">
      <alignment horizontal="center" vertical="center"/>
    </xf>
    <xf numFmtId="0" fontId="37" fillId="0" borderId="85" xfId="0" applyFont="1" applyFill="1" applyBorder="1" applyAlignment="1">
      <alignment horizontal="center" vertical="center"/>
    </xf>
    <xf numFmtId="180" fontId="37" fillId="0" borderId="84" xfId="0" applyNumberFormat="1" applyFont="1" applyFill="1" applyBorder="1" applyAlignment="1">
      <alignment horizontal="center" vertical="center"/>
    </xf>
    <xf numFmtId="180" fontId="37" fillId="0" borderId="85" xfId="0" applyNumberFormat="1" applyFont="1" applyFill="1" applyBorder="1" applyAlignment="1">
      <alignment horizontal="center" vertical="center"/>
    </xf>
    <xf numFmtId="180" fontId="37" fillId="0" borderId="86" xfId="0" applyNumberFormat="1" applyFont="1" applyFill="1" applyBorder="1" applyAlignment="1">
      <alignment horizontal="center" vertical="center"/>
    </xf>
    <xf numFmtId="0" fontId="37" fillId="0" borderId="87" xfId="0" applyFont="1" applyFill="1" applyBorder="1" applyAlignment="1">
      <alignment horizontal="center" vertical="center"/>
    </xf>
    <xf numFmtId="0" fontId="37" fillId="0" borderId="88" xfId="0" applyFont="1" applyFill="1" applyBorder="1" applyAlignment="1">
      <alignment horizontal="center" vertical="center"/>
    </xf>
    <xf numFmtId="180" fontId="47" fillId="0" borderId="87" xfId="0" applyNumberFormat="1" applyFont="1" applyFill="1" applyBorder="1" applyAlignment="1">
      <alignment horizontal="center" vertical="center"/>
    </xf>
    <xf numFmtId="180" fontId="47" fillId="0" borderId="88" xfId="0" applyNumberFormat="1" applyFont="1" applyFill="1" applyBorder="1" applyAlignment="1">
      <alignment horizontal="center" vertical="center"/>
    </xf>
    <xf numFmtId="180" fontId="47" fillId="0" borderId="89" xfId="0" applyNumberFormat="1" applyFont="1" applyFill="1" applyBorder="1" applyAlignment="1">
      <alignment horizontal="center" vertical="center"/>
    </xf>
    <xf numFmtId="180" fontId="37" fillId="0" borderId="1" xfId="0" applyNumberFormat="1" applyFont="1" applyFill="1" applyBorder="1" applyAlignment="1">
      <alignment horizontal="center" vertical="center"/>
    </xf>
    <xf numFmtId="180" fontId="37" fillId="0" borderId="2" xfId="0" applyNumberFormat="1" applyFont="1" applyFill="1" applyBorder="1" applyAlignment="1">
      <alignment horizontal="center" vertical="center"/>
    </xf>
    <xf numFmtId="0" fontId="37" fillId="0" borderId="2" xfId="0" applyFont="1" applyFill="1" applyBorder="1" applyAlignment="1">
      <alignment horizontal="center" vertical="center"/>
    </xf>
    <xf numFmtId="0" fontId="37" fillId="0" borderId="8" xfId="0" applyFont="1" applyFill="1" applyBorder="1" applyAlignment="1">
      <alignment horizontal="center" vertical="center"/>
    </xf>
    <xf numFmtId="0" fontId="37" fillId="0" borderId="16" xfId="0" applyFont="1" applyFill="1" applyBorder="1" applyAlignment="1">
      <alignment horizontal="center" vertical="center"/>
    </xf>
    <xf numFmtId="182" fontId="49" fillId="0" borderId="90" xfId="0" applyNumberFormat="1" applyFont="1" applyFill="1" applyBorder="1" applyAlignment="1">
      <alignment horizontal="center" vertical="center"/>
    </xf>
    <xf numFmtId="182" fontId="49"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xf>
    <xf numFmtId="182" fontId="37" fillId="0" borderId="109" xfId="0" applyNumberFormat="1" applyFont="1" applyFill="1" applyBorder="1" applyAlignment="1">
      <alignment horizontal="center" vertical="center"/>
    </xf>
    <xf numFmtId="182" fontId="49" fillId="0" borderId="84" xfId="0" applyNumberFormat="1" applyFont="1" applyFill="1" applyBorder="1" applyAlignment="1">
      <alignment horizontal="center" vertical="center"/>
    </xf>
    <xf numFmtId="182" fontId="49"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xf>
    <xf numFmtId="182" fontId="37" fillId="0" borderId="106" xfId="0" applyNumberFormat="1" applyFont="1" applyFill="1" applyBorder="1" applyAlignment="1">
      <alignment horizontal="center" vertical="center"/>
    </xf>
    <xf numFmtId="182" fontId="37" fillId="0" borderId="84" xfId="0" applyNumberFormat="1" applyFont="1" applyFill="1" applyBorder="1" applyAlignment="1">
      <alignment horizontal="center" vertical="center"/>
    </xf>
    <xf numFmtId="182" fontId="37" fillId="0" borderId="85" xfId="0" applyNumberFormat="1" applyFont="1" applyFill="1" applyBorder="1" applyAlignment="1">
      <alignment horizontal="center" vertical="center"/>
    </xf>
    <xf numFmtId="182" fontId="37" fillId="0" borderId="86" xfId="0" applyNumberFormat="1" applyFont="1" applyFill="1" applyBorder="1" applyAlignment="1">
      <alignment horizontal="center" vertical="center"/>
    </xf>
    <xf numFmtId="182" fontId="37" fillId="0" borderId="104" xfId="0" applyNumberFormat="1" applyFont="1" applyFill="1" applyBorder="1" applyAlignment="1">
      <alignment horizontal="center" vertical="center" shrinkToFit="1"/>
    </xf>
    <xf numFmtId="182" fontId="37" fillId="0" borderId="105" xfId="0" applyNumberFormat="1" applyFont="1" applyFill="1" applyBorder="1" applyAlignment="1">
      <alignment horizontal="center" vertical="center" shrinkToFit="1"/>
    </xf>
    <xf numFmtId="182" fontId="37" fillId="0" borderId="106" xfId="0" applyNumberFormat="1" applyFont="1" applyFill="1" applyBorder="1" applyAlignment="1">
      <alignment horizontal="center" vertical="center" shrinkToFit="1"/>
    </xf>
    <xf numFmtId="182" fontId="37" fillId="0" borderId="104" xfId="0" applyNumberFormat="1" applyFont="1" applyFill="1" applyBorder="1" applyAlignment="1">
      <alignment horizontal="left" vertical="center" indent="1" shrinkToFit="1"/>
    </xf>
    <xf numFmtId="182" fontId="37" fillId="0" borderId="105" xfId="0" applyNumberFormat="1" applyFont="1" applyFill="1" applyBorder="1" applyAlignment="1">
      <alignment horizontal="left" vertical="center" indent="1" shrinkToFit="1"/>
    </xf>
    <xf numFmtId="182" fontId="37" fillId="0" borderId="106" xfId="0" applyNumberFormat="1" applyFont="1" applyFill="1" applyBorder="1" applyAlignment="1">
      <alignment horizontal="left" vertical="center" indent="1" shrinkToFit="1"/>
    </xf>
    <xf numFmtId="182" fontId="37" fillId="0" borderId="90" xfId="0" applyNumberFormat="1" applyFont="1" applyFill="1" applyBorder="1" applyAlignment="1">
      <alignment horizontal="center" vertical="center"/>
    </xf>
    <xf numFmtId="182" fontId="37" fillId="0" borderId="98" xfId="0" applyNumberFormat="1" applyFont="1" applyFill="1" applyBorder="1" applyAlignment="1">
      <alignment horizontal="center" vertical="center"/>
    </xf>
    <xf numFmtId="182" fontId="37" fillId="0" borderId="112" xfId="0" applyNumberFormat="1" applyFont="1" applyFill="1" applyBorder="1" applyAlignment="1">
      <alignment horizontal="center" vertical="center"/>
    </xf>
    <xf numFmtId="180" fontId="37" fillId="0" borderId="90" xfId="0" applyNumberFormat="1" applyFont="1" applyFill="1" applyBorder="1" applyAlignment="1">
      <alignment horizontal="center" vertical="center"/>
    </xf>
    <xf numFmtId="180" fontId="37" fillId="0" borderId="112" xfId="0" applyNumberFormat="1" applyFont="1" applyFill="1" applyBorder="1" applyAlignment="1">
      <alignment horizontal="center" vertical="center"/>
    </xf>
    <xf numFmtId="182" fontId="37" fillId="0" borderId="107" xfId="0" applyNumberFormat="1" applyFont="1" applyFill="1" applyBorder="1" applyAlignment="1">
      <alignment horizontal="center" vertical="center" shrinkToFit="1"/>
    </xf>
    <xf numFmtId="182" fontId="37" fillId="0" borderId="108" xfId="0" applyNumberFormat="1" applyFont="1" applyFill="1" applyBorder="1" applyAlignment="1">
      <alignment horizontal="center" vertical="center" shrinkToFit="1"/>
    </xf>
    <xf numFmtId="182" fontId="37" fillId="0" borderId="109" xfId="0" applyNumberFormat="1" applyFont="1" applyFill="1" applyBorder="1" applyAlignment="1">
      <alignment horizontal="center" vertical="center" shrinkToFit="1"/>
    </xf>
    <xf numFmtId="182" fontId="37" fillId="0" borderId="107" xfId="0" applyNumberFormat="1" applyFont="1" applyFill="1" applyBorder="1" applyAlignment="1">
      <alignment horizontal="left" vertical="center" indent="1" shrinkToFit="1"/>
    </xf>
    <xf numFmtId="182" fontId="37" fillId="0" borderId="108" xfId="0" applyNumberFormat="1" applyFont="1" applyFill="1" applyBorder="1" applyAlignment="1">
      <alignment horizontal="left" vertical="center" indent="1" shrinkToFit="1"/>
    </xf>
    <xf numFmtId="182" fontId="37" fillId="0" borderId="109" xfId="0" applyNumberFormat="1" applyFont="1" applyFill="1" applyBorder="1" applyAlignment="1">
      <alignment horizontal="left" vertical="center" indent="1" shrinkToFit="1"/>
    </xf>
    <xf numFmtId="182" fontId="49" fillId="0" borderId="87" xfId="0" applyNumberFormat="1" applyFont="1" applyFill="1" applyBorder="1" applyAlignment="1">
      <alignment horizontal="center" vertical="center"/>
    </xf>
    <xf numFmtId="182" fontId="49"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xf>
    <xf numFmtId="182" fontId="37" fillId="0" borderId="121" xfId="0" applyNumberFormat="1" applyFont="1" applyFill="1" applyBorder="1" applyAlignment="1">
      <alignment horizontal="center" vertical="center"/>
    </xf>
    <xf numFmtId="182" fontId="37" fillId="0" borderId="39" xfId="0" applyNumberFormat="1" applyFont="1" applyFill="1" applyBorder="1" applyAlignment="1">
      <alignment horizontal="center" vertical="center"/>
    </xf>
    <xf numFmtId="182" fontId="37" fillId="0" borderId="0" xfId="0" applyNumberFormat="1" applyFont="1" applyFill="1" applyAlignment="1">
      <alignment horizontal="center" vertical="center"/>
    </xf>
    <xf numFmtId="182" fontId="37" fillId="0" borderId="40" xfId="0" applyNumberFormat="1" applyFont="1" applyFill="1" applyBorder="1" applyAlignment="1">
      <alignment horizontal="center" vertical="center"/>
    </xf>
    <xf numFmtId="180" fontId="37" fillId="0" borderId="87" xfId="0" applyNumberFormat="1" applyFont="1" applyFill="1" applyBorder="1" applyAlignment="1">
      <alignment horizontal="center" vertical="center"/>
    </xf>
    <xf numFmtId="180" fontId="37" fillId="0" borderId="89" xfId="0" applyNumberFormat="1" applyFont="1" applyFill="1" applyBorder="1" applyAlignment="1">
      <alignment horizontal="center" vertical="center"/>
    </xf>
    <xf numFmtId="182" fontId="37" fillId="0" borderId="119" xfId="0" applyNumberFormat="1" applyFont="1" applyFill="1" applyBorder="1" applyAlignment="1">
      <alignment horizontal="center" vertical="center" shrinkToFit="1"/>
    </xf>
    <xf numFmtId="182" fontId="37" fillId="0" borderId="120" xfId="0" applyNumberFormat="1" applyFont="1" applyFill="1" applyBorder="1" applyAlignment="1">
      <alignment horizontal="center" vertical="center" shrinkToFit="1"/>
    </xf>
    <xf numFmtId="182" fontId="37" fillId="0" borderId="121" xfId="0" applyNumberFormat="1" applyFont="1" applyFill="1" applyBorder="1" applyAlignment="1">
      <alignment horizontal="center" vertical="center" shrinkToFit="1"/>
    </xf>
    <xf numFmtId="182" fontId="37" fillId="0" borderId="119" xfId="0" applyNumberFormat="1" applyFont="1" applyFill="1" applyBorder="1" applyAlignment="1">
      <alignment horizontal="left" vertical="center" indent="1" shrinkToFit="1"/>
    </xf>
    <xf numFmtId="182" fontId="37" fillId="0" borderId="120" xfId="0" applyNumberFormat="1" applyFont="1" applyFill="1" applyBorder="1" applyAlignment="1">
      <alignment horizontal="left" vertical="center" indent="1" shrinkToFit="1"/>
    </xf>
    <xf numFmtId="182" fontId="37" fillId="0" borderId="121" xfId="0" applyNumberFormat="1" applyFont="1" applyFill="1" applyBorder="1" applyAlignment="1">
      <alignment horizontal="left" vertical="center" indent="1" shrinkToFit="1"/>
    </xf>
    <xf numFmtId="49" fontId="37" fillId="0" borderId="1" xfId="0" applyNumberFormat="1" applyFont="1" applyFill="1" applyBorder="1" applyAlignment="1" applyProtection="1">
      <alignment horizontal="center" vertical="center"/>
      <protection locked="0"/>
    </xf>
    <xf numFmtId="0" fontId="37" fillId="0" borderId="1" xfId="0" applyNumberFormat="1" applyFont="1" applyFill="1" applyBorder="1" applyAlignment="1" applyProtection="1">
      <alignment horizontal="center" vertical="center"/>
      <protection locked="0"/>
    </xf>
    <xf numFmtId="0" fontId="37" fillId="0" borderId="99" xfId="0" applyFont="1" applyFill="1" applyBorder="1" applyAlignment="1">
      <alignment horizontal="center" vertical="center"/>
    </xf>
    <xf numFmtId="0" fontId="37" fillId="0" borderId="103" xfId="0" applyFont="1" applyFill="1" applyBorder="1" applyAlignment="1">
      <alignment horizontal="center" vertical="center"/>
    </xf>
    <xf numFmtId="0" fontId="37" fillId="0" borderId="101" xfId="0" applyFont="1" applyFill="1" applyBorder="1" applyAlignment="1">
      <alignment horizontal="center" vertical="center"/>
    </xf>
    <xf numFmtId="0" fontId="37" fillId="0" borderId="123" xfId="0" applyFont="1" applyFill="1" applyBorder="1" applyAlignment="1">
      <alignment horizontal="center" vertical="center"/>
    </xf>
    <xf numFmtId="0" fontId="37" fillId="0" borderId="124" xfId="0" applyFont="1" applyFill="1" applyBorder="1" applyAlignment="1">
      <alignment horizontal="center" vertical="center"/>
    </xf>
    <xf numFmtId="0" fontId="37" fillId="0" borderId="54" xfId="0" applyNumberFormat="1" applyFont="1" applyFill="1" applyBorder="1" applyAlignment="1" applyProtection="1">
      <alignment horizontal="left" vertical="top" wrapText="1" shrinkToFit="1"/>
      <protection locked="0"/>
    </xf>
    <xf numFmtId="0" fontId="37" fillId="0" borderId="56" xfId="0" applyNumberFormat="1" applyFont="1" applyFill="1" applyBorder="1" applyAlignment="1" applyProtection="1">
      <alignment horizontal="left" vertical="top" wrapText="1" shrinkToFit="1"/>
      <protection locked="0"/>
    </xf>
    <xf numFmtId="0" fontId="37" fillId="0" borderId="0" xfId="0" applyNumberFormat="1" applyFont="1" applyFill="1" applyAlignment="1" applyProtection="1">
      <alignment horizontal="left" vertical="top" wrapText="1" shrinkToFit="1"/>
      <protection locked="0"/>
    </xf>
    <xf numFmtId="0" fontId="37" fillId="0" borderId="40" xfId="0" applyNumberFormat="1" applyFont="1" applyFill="1" applyBorder="1" applyAlignment="1" applyProtection="1">
      <alignment horizontal="left" vertical="top" wrapText="1" shrinkToFit="1"/>
      <protection locked="0"/>
    </xf>
    <xf numFmtId="0" fontId="37" fillId="0" borderId="22" xfId="0" applyNumberFormat="1" applyFont="1" applyFill="1" applyBorder="1" applyAlignment="1" applyProtection="1">
      <alignment horizontal="left" vertical="top" wrapText="1" shrinkToFit="1"/>
      <protection locked="0"/>
    </xf>
    <xf numFmtId="0" fontId="37" fillId="0" borderId="7" xfId="0" applyNumberFormat="1" applyFont="1" applyFill="1" applyBorder="1" applyAlignment="1" applyProtection="1">
      <alignment horizontal="left" vertical="top" wrapText="1" shrinkToFit="1"/>
      <protection locked="0"/>
    </xf>
    <xf numFmtId="0" fontId="37" fillId="0" borderId="102" xfId="0" applyFont="1" applyFill="1" applyBorder="1" applyAlignment="1">
      <alignment horizontal="center" vertical="center" wrapText="1"/>
    </xf>
    <xf numFmtId="0" fontId="37" fillId="0" borderId="102" xfId="0" applyFont="1" applyFill="1" applyBorder="1" applyAlignment="1" applyProtection="1">
      <alignment horizontal="center" vertical="center" wrapText="1"/>
      <protection locked="0"/>
    </xf>
    <xf numFmtId="0" fontId="37" fillId="0" borderId="125" xfId="0" applyFont="1" applyFill="1" applyBorder="1" applyAlignment="1" applyProtection="1">
      <alignment horizontal="center" vertical="center" wrapText="1"/>
      <protection locked="0"/>
    </xf>
    <xf numFmtId="0" fontId="37" fillId="0" borderId="126" xfId="0" applyFont="1" applyFill="1" applyBorder="1" applyAlignment="1" applyProtection="1">
      <alignment horizontal="center" vertical="center" wrapText="1"/>
      <protection locked="0"/>
    </xf>
    <xf numFmtId="0" fontId="37" fillId="0" borderId="125" xfId="0" applyFont="1" applyFill="1" applyBorder="1" applyAlignment="1">
      <alignment horizontal="center" vertical="center" wrapText="1"/>
    </xf>
    <xf numFmtId="0" fontId="37" fillId="0" borderId="126" xfId="0" applyFont="1" applyFill="1" applyBorder="1" applyAlignment="1">
      <alignment horizontal="center" vertical="center" wrapText="1"/>
    </xf>
    <xf numFmtId="0" fontId="37" fillId="0" borderId="2" xfId="0" applyFont="1" applyFill="1" applyBorder="1" applyAlignment="1">
      <alignment horizontal="center" vertical="center" shrinkToFit="1"/>
    </xf>
    <xf numFmtId="0" fontId="37" fillId="0" borderId="8" xfId="0" applyFont="1" applyFill="1" applyBorder="1" applyAlignment="1">
      <alignment horizontal="center" vertical="center" shrinkToFit="1"/>
    </xf>
    <xf numFmtId="0" fontId="37" fillId="0" borderId="16" xfId="0" applyFont="1" applyFill="1" applyBorder="1" applyAlignment="1">
      <alignment horizontal="center" vertical="center" shrinkToFit="1"/>
    </xf>
    <xf numFmtId="0" fontId="48" fillId="0" borderId="0" xfId="0" applyFont="1" applyFill="1" applyAlignment="1">
      <alignment horizontal="center" vertical="center"/>
    </xf>
    <xf numFmtId="180" fontId="55" fillId="0" borderId="0" xfId="6" applyNumberFormat="1" applyFont="1" applyAlignment="1">
      <alignment horizontal="right"/>
    </xf>
    <xf numFmtId="180" fontId="57" fillId="0" borderId="0" xfId="6" applyNumberFormat="1" applyFont="1" applyAlignment="1">
      <alignment horizontal="center" vertical="center"/>
    </xf>
    <xf numFmtId="0" fontId="10" fillId="2" borderId="3" xfId="7" applyFont="1" applyFill="1" applyBorder="1" applyAlignment="1">
      <alignment horizontal="center" vertical="center"/>
    </xf>
    <xf numFmtId="0" fontId="10" fillId="2" borderId="13" xfId="7" applyFont="1" applyFill="1" applyBorder="1" applyAlignment="1">
      <alignment horizontal="center" vertical="center"/>
    </xf>
    <xf numFmtId="49" fontId="10" fillId="2" borderId="52" xfId="7" applyNumberFormat="1" applyFont="1" applyFill="1" applyBorder="1" applyAlignment="1">
      <alignment horizontal="center" vertical="center"/>
    </xf>
    <xf numFmtId="49" fontId="10" fillId="2" borderId="59" xfId="7" applyNumberFormat="1" applyFont="1" applyFill="1" applyBorder="1" applyAlignment="1">
      <alignment horizontal="center" vertical="center"/>
    </xf>
    <xf numFmtId="49" fontId="10" fillId="2" borderId="9" xfId="7" applyNumberFormat="1" applyFont="1" applyFill="1" applyBorder="1" applyAlignment="1">
      <alignment horizontal="center" vertical="center"/>
    </xf>
    <xf numFmtId="49" fontId="10" fillId="2" borderId="61" xfId="7" applyNumberFormat="1" applyFont="1" applyFill="1" applyBorder="1" applyAlignment="1">
      <alignment horizontal="center" vertical="center"/>
    </xf>
    <xf numFmtId="49" fontId="10" fillId="2" borderId="60" xfId="7" applyNumberFormat="1" applyFont="1" applyFill="1" applyBorder="1" applyAlignment="1">
      <alignment horizontal="center" vertical="center"/>
    </xf>
    <xf numFmtId="49" fontId="10" fillId="2" borderId="4" xfId="7" applyNumberFormat="1" applyFont="1" applyFill="1" applyBorder="1" applyAlignment="1">
      <alignment horizontal="center" vertical="center"/>
    </xf>
    <xf numFmtId="49" fontId="10" fillId="2" borderId="55" xfId="7" applyNumberFormat="1" applyFont="1" applyFill="1" applyBorder="1" applyAlignment="1">
      <alignment horizontal="center" vertical="center"/>
    </xf>
    <xf numFmtId="49" fontId="10" fillId="2" borderId="57" xfId="7" applyNumberFormat="1" applyFont="1" applyFill="1" applyBorder="1" applyAlignment="1">
      <alignment horizontal="center" vertical="center"/>
    </xf>
    <xf numFmtId="0" fontId="4" fillId="2" borderId="0" xfId="7" applyFill="1" applyAlignment="1">
      <alignment horizontal="center" vertical="center" shrinkToFit="1"/>
    </xf>
    <xf numFmtId="49" fontId="10" fillId="2" borderId="0" xfId="7" applyNumberFormat="1" applyFont="1" applyFill="1" applyAlignment="1">
      <alignment horizontal="center" vertical="center"/>
    </xf>
    <xf numFmtId="0" fontId="18" fillId="2" borderId="0" xfId="7" applyFont="1" applyFill="1" applyAlignment="1">
      <alignment horizontal="center" vertical="center"/>
    </xf>
    <xf numFmtId="0" fontId="9" fillId="2" borderId="0" xfId="7" applyFont="1" applyFill="1" applyAlignment="1">
      <alignment horizontal="right" vertical="center"/>
    </xf>
    <xf numFmtId="0" fontId="10" fillId="2" borderId="0" xfId="7" applyFont="1" applyFill="1" applyAlignment="1">
      <alignment horizontal="center" vertical="center"/>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9" fillId="2" borderId="95" xfId="7" applyNumberFormat="1" applyFont="1" applyFill="1" applyBorder="1" applyAlignment="1">
      <alignment horizontal="center" vertical="center" wrapText="1" shrinkToFit="1"/>
    </xf>
    <xf numFmtId="49" fontId="9"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0" fillId="0" borderId="2" xfId="7" applyFont="1" applyBorder="1" applyAlignment="1" applyProtection="1">
      <alignment horizontal="center" vertical="center"/>
      <protection locked="0"/>
    </xf>
    <xf numFmtId="0" fontId="10" fillId="0" borderId="53" xfId="7" applyFont="1" applyBorder="1" applyAlignment="1" applyProtection="1">
      <alignment horizontal="center" vertical="center"/>
      <protection locked="0"/>
    </xf>
    <xf numFmtId="176" fontId="22" fillId="0" borderId="32" xfId="7" applyNumberFormat="1" applyFont="1" applyBorder="1" applyAlignment="1" applyProtection="1">
      <alignment horizontal="center" vertical="center" shrinkToFit="1"/>
      <protection locked="0"/>
    </xf>
    <xf numFmtId="176" fontId="22" fillId="0" borderId="53" xfId="7" applyNumberFormat="1" applyFont="1" applyBorder="1" applyAlignment="1" applyProtection="1">
      <alignment horizontal="center" vertical="center" shrinkToFit="1"/>
      <protection locked="0"/>
    </xf>
    <xf numFmtId="0" fontId="15" fillId="0" borderId="32" xfId="7" applyFont="1" applyBorder="1" applyAlignment="1" applyProtection="1">
      <alignment horizontal="left" vertical="center" shrinkToFit="1"/>
      <protection locked="0"/>
    </xf>
    <xf numFmtId="0" fontId="15" fillId="0" borderId="53" xfId="7" applyFont="1" applyBorder="1" applyAlignment="1" applyProtection="1">
      <alignment horizontal="left" vertical="center" shrinkToFit="1"/>
      <protection locked="0"/>
    </xf>
    <xf numFmtId="0" fontId="10" fillId="2" borderId="60" xfId="7" applyFont="1" applyFill="1" applyBorder="1" applyAlignment="1">
      <alignment horizontal="center" vertical="center"/>
    </xf>
    <xf numFmtId="0" fontId="10" fillId="2" borderId="4" xfId="7" applyFont="1" applyFill="1" applyBorder="1" applyAlignment="1">
      <alignment horizontal="center" vertical="center"/>
    </xf>
    <xf numFmtId="0" fontId="10" fillId="2" borderId="55" xfId="7" applyFont="1" applyFill="1" applyBorder="1" applyAlignment="1">
      <alignment horizontal="center" vertical="center"/>
    </xf>
    <xf numFmtId="0" fontId="10" fillId="2" borderId="57" xfId="7" applyFont="1" applyFill="1" applyBorder="1" applyAlignment="1">
      <alignment horizontal="center" vertical="center"/>
    </xf>
    <xf numFmtId="0" fontId="2" fillId="0" borderId="1" xfId="10" applyBorder="1" applyAlignment="1">
      <alignment horizontal="left" vertical="center"/>
    </xf>
    <xf numFmtId="180" fontId="72" fillId="0" borderId="1" xfId="10" applyNumberFormat="1" applyFont="1" applyBorder="1" applyAlignment="1">
      <alignment horizontal="center" vertical="center"/>
    </xf>
    <xf numFmtId="0" fontId="65" fillId="4" borderId="0" xfId="10" applyFont="1" applyFill="1" applyAlignment="1">
      <alignment horizontal="distributed" vertical="center" justifyLastLine="1"/>
    </xf>
    <xf numFmtId="0" fontId="70" fillId="0" borderId="0" xfId="10" applyFont="1" applyAlignment="1">
      <alignment horizontal="center" vertical="center"/>
    </xf>
    <xf numFmtId="180" fontId="71" fillId="0" borderId="1" xfId="10" applyNumberFormat="1" applyFont="1" applyBorder="1" applyAlignment="1">
      <alignment horizontal="center" vertical="center"/>
    </xf>
    <xf numFmtId="180" fontId="65" fillId="0" borderId="1" xfId="10" applyNumberFormat="1" applyFont="1" applyBorder="1" applyAlignment="1">
      <alignment horizontal="center" vertical="center"/>
    </xf>
    <xf numFmtId="0" fontId="69" fillId="0" borderId="0" xfId="10" applyFont="1" applyAlignment="1">
      <alignment horizontal="center" vertical="center"/>
    </xf>
    <xf numFmtId="180" fontId="72" fillId="0" borderId="1" xfId="10" applyNumberFormat="1" applyFont="1" applyBorder="1" applyAlignment="1">
      <alignment horizontal="left" vertical="center"/>
    </xf>
    <xf numFmtId="180" fontId="2" fillId="0" borderId="1" xfId="10" applyNumberFormat="1" applyBorder="1" applyAlignment="1">
      <alignment horizontal="left" vertical="center"/>
    </xf>
    <xf numFmtId="180" fontId="72" fillId="0" borderId="2" xfId="10" applyNumberFormat="1" applyFont="1" applyBorder="1" applyAlignment="1">
      <alignment horizontal="center" vertical="center"/>
    </xf>
    <xf numFmtId="180" fontId="72" fillId="0" borderId="8" xfId="10" applyNumberFormat="1" applyFont="1" applyBorder="1" applyAlignment="1">
      <alignment horizontal="center" vertical="center"/>
    </xf>
    <xf numFmtId="180" fontId="72" fillId="0" borderId="16" xfId="10" applyNumberFormat="1" applyFont="1" applyBorder="1" applyAlignment="1">
      <alignment horizontal="center" vertical="center"/>
    </xf>
    <xf numFmtId="0" fontId="2" fillId="0" borderId="52" xfId="10" applyBorder="1" applyAlignment="1">
      <alignment horizontal="center" vertical="center"/>
    </xf>
    <xf numFmtId="0" fontId="2" fillId="0" borderId="56" xfId="10" applyBorder="1" applyAlignment="1">
      <alignment horizontal="center" vertical="center"/>
    </xf>
    <xf numFmtId="0" fontId="2" fillId="0" borderId="9" xfId="10" applyBorder="1" applyAlignment="1">
      <alignment horizontal="center" vertical="center"/>
    </xf>
    <xf numFmtId="0" fontId="2" fillId="0" borderId="7" xfId="10" applyBorder="1" applyAlignment="1">
      <alignment horizontal="center" vertical="center"/>
    </xf>
    <xf numFmtId="0" fontId="2" fillId="0" borderId="52" xfId="10" applyBorder="1" applyAlignment="1">
      <alignment horizontal="center"/>
    </xf>
    <xf numFmtId="0" fontId="2" fillId="0" borderId="54" xfId="10" applyBorder="1" applyAlignment="1">
      <alignment horizontal="center"/>
    </xf>
    <xf numFmtId="0" fontId="2" fillId="0" borderId="56" xfId="10" applyBorder="1" applyAlignment="1">
      <alignment horizontal="center"/>
    </xf>
    <xf numFmtId="0" fontId="2" fillId="0" borderId="54" xfId="10" applyBorder="1" applyAlignment="1">
      <alignment horizontal="center" vertical="center"/>
    </xf>
    <xf numFmtId="0" fontId="2" fillId="0" borderId="22" xfId="10" applyBorder="1" applyAlignment="1">
      <alignment horizontal="center" vertical="center"/>
    </xf>
    <xf numFmtId="0" fontId="68" fillId="0" borderId="9" xfId="10" applyFont="1" applyBorder="1" applyAlignment="1">
      <alignment horizontal="center" vertical="top"/>
    </xf>
    <xf numFmtId="0" fontId="2" fillId="0" borderId="22" xfId="10" applyBorder="1">
      <alignment vertical="center"/>
    </xf>
    <xf numFmtId="0" fontId="2" fillId="0" borderId="7" xfId="10" applyBorder="1">
      <alignment vertical="center"/>
    </xf>
    <xf numFmtId="0" fontId="76" fillId="0" borderId="2" xfId="10" applyFont="1" applyBorder="1" applyAlignment="1">
      <alignment horizontal="center" vertical="center"/>
    </xf>
    <xf numFmtId="0" fontId="76" fillId="0" borderId="8" xfId="10" applyFont="1" applyBorder="1" applyAlignment="1">
      <alignment horizontal="center" vertical="center"/>
    </xf>
    <xf numFmtId="14" fontId="72" fillId="0" borderId="2" xfId="10" applyNumberFormat="1" applyFont="1" applyBorder="1" applyAlignment="1">
      <alignment horizontal="center" vertical="center"/>
    </xf>
    <xf numFmtId="14" fontId="75" fillId="0" borderId="8" xfId="10" applyNumberFormat="1" applyFont="1" applyBorder="1" applyAlignment="1">
      <alignment horizontal="center" vertical="center"/>
    </xf>
    <xf numFmtId="14" fontId="75" fillId="0" borderId="16" xfId="10" applyNumberFormat="1" applyFont="1" applyBorder="1" applyAlignment="1">
      <alignment horizontal="center" vertical="center"/>
    </xf>
    <xf numFmtId="180" fontId="2" fillId="0" borderId="2" xfId="10" applyNumberFormat="1" applyBorder="1" applyAlignment="1">
      <alignment horizontal="left" vertical="center" wrapText="1"/>
    </xf>
    <xf numFmtId="180" fontId="2" fillId="0" borderId="8" xfId="10" applyNumberFormat="1" applyBorder="1" applyAlignment="1">
      <alignment horizontal="left" vertical="center" wrapText="1"/>
    </xf>
    <xf numFmtId="180" fontId="2" fillId="0" borderId="16" xfId="10" applyNumberFormat="1" applyBorder="1" applyAlignment="1">
      <alignment horizontal="left" vertical="center" wrapText="1"/>
    </xf>
    <xf numFmtId="180" fontId="73" fillId="0" borderId="2" xfId="10" applyNumberFormat="1" applyFont="1" applyBorder="1" applyAlignment="1">
      <alignment horizontal="center" vertical="center" shrinkToFit="1"/>
    </xf>
    <xf numFmtId="180" fontId="73" fillId="0" borderId="16" xfId="10" applyNumberFormat="1" applyFont="1" applyBorder="1" applyAlignment="1">
      <alignment horizontal="center" vertical="center" shrinkToFit="1"/>
    </xf>
    <xf numFmtId="0" fontId="68" fillId="0" borderId="52" xfId="10" applyFont="1" applyBorder="1" applyAlignment="1">
      <alignment horizontal="center" vertical="center"/>
    </xf>
    <xf numFmtId="0" fontId="73" fillId="0" borderId="54" xfId="10" applyFont="1" applyBorder="1" applyAlignment="1">
      <alignment horizontal="center" vertical="center"/>
    </xf>
    <xf numFmtId="0" fontId="73" fillId="0" borderId="56" xfId="10" applyFont="1" applyBorder="1" applyAlignment="1">
      <alignment horizontal="center" vertical="center"/>
    </xf>
    <xf numFmtId="0" fontId="73" fillId="0" borderId="9" xfId="10" applyFont="1" applyBorder="1" applyAlignment="1">
      <alignment horizontal="center" vertical="center"/>
    </xf>
    <xf numFmtId="0" fontId="73" fillId="0" borderId="22" xfId="10" applyFont="1" applyBorder="1" applyAlignment="1">
      <alignment horizontal="center" vertical="center"/>
    </xf>
    <xf numFmtId="0" fontId="73" fillId="0" borderId="7" xfId="10" applyFont="1" applyBorder="1" applyAlignment="1">
      <alignment horizontal="center" vertical="center"/>
    </xf>
    <xf numFmtId="0" fontId="74" fillId="0" borderId="2" xfId="10" applyFont="1" applyBorder="1" applyAlignment="1">
      <alignment horizontal="center" vertical="center"/>
    </xf>
    <xf numFmtId="0" fontId="74" fillId="0" borderId="16" xfId="10" applyFont="1" applyBorder="1" applyAlignment="1">
      <alignment horizontal="center" vertical="center"/>
    </xf>
    <xf numFmtId="0" fontId="2" fillId="0" borderId="0" xfId="10" applyAlignment="1">
      <alignment horizontal="center" vertical="center"/>
    </xf>
    <xf numFmtId="180" fontId="37" fillId="0" borderId="2" xfId="0" applyNumberFormat="1" applyFont="1" applyFill="1" applyBorder="1" applyAlignment="1">
      <alignment horizontal="center" vertical="center" shrinkToFit="1"/>
    </xf>
    <xf numFmtId="180" fontId="37" fillId="0" borderId="16" xfId="0" applyNumberFormat="1" applyFont="1" applyFill="1" applyBorder="1" applyAlignment="1">
      <alignment horizontal="center" vertical="center" shrinkToFit="1"/>
    </xf>
    <xf numFmtId="182" fontId="37" fillId="0" borderId="110" xfId="0" applyNumberFormat="1" applyFont="1" applyFill="1" applyBorder="1" applyAlignment="1">
      <alignment horizontal="center" vertical="center"/>
    </xf>
    <xf numFmtId="182" fontId="37" fillId="0" borderId="111" xfId="0" applyNumberFormat="1" applyFont="1" applyFill="1" applyBorder="1" applyAlignment="1">
      <alignment horizontal="center" vertical="center"/>
    </xf>
    <xf numFmtId="182" fontId="37" fillId="0" borderId="122" xfId="0" applyNumberFormat="1" applyFont="1" applyFill="1" applyBorder="1" applyAlignment="1">
      <alignment horizontal="center" vertical="center"/>
    </xf>
  </cellXfs>
  <cellStyles count="11">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0" xr:uid="{00000000-0005-0000-0000-000009000000}"/>
    <cellStyle name="標準_Book2" xfId="9" xr:uid="{00000000-0005-0000-0000-00000A000000}"/>
  </cellStyles>
  <dxfs count="59">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10</xdr:col>
      <xdr:colOff>376776</xdr:colOff>
      <xdr:row>53</xdr:row>
      <xdr:rowOff>25400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9722"/>
        <a:stretch/>
      </xdr:blipFill>
      <xdr:spPr>
        <a:xfrm>
          <a:off x="0" y="419100"/>
          <a:ext cx="7107776" cy="9080500"/>
        </a:xfrm>
        <a:prstGeom prst="rect">
          <a:avLst/>
        </a:prstGeom>
      </xdr:spPr>
    </xdr:pic>
    <xdr:clientData/>
  </xdr:twoCellAnchor>
  <xdr:twoCellAnchor editAs="oneCell">
    <xdr:from>
      <xdr:col>0</xdr:col>
      <xdr:colOff>0</xdr:colOff>
      <xdr:row>53</xdr:row>
      <xdr:rowOff>38100</xdr:rowOff>
    </xdr:from>
    <xdr:to>
      <xdr:col>10</xdr:col>
      <xdr:colOff>376776</xdr:colOff>
      <xdr:row>65</xdr:row>
      <xdr:rowOff>50800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t="8586" b="70075"/>
        <a:stretch/>
      </xdr:blipFill>
      <xdr:spPr>
        <a:xfrm>
          <a:off x="0" y="9512300"/>
          <a:ext cx="7107776" cy="2146300"/>
        </a:xfrm>
        <a:prstGeom prst="rect">
          <a:avLst/>
        </a:prstGeom>
      </xdr:spPr>
    </xdr:pic>
    <xdr:clientData/>
  </xdr:twoCellAnchor>
  <xdr:twoCellAnchor editAs="oneCell">
    <xdr:from>
      <xdr:col>0</xdr:col>
      <xdr:colOff>0</xdr:colOff>
      <xdr:row>65</xdr:row>
      <xdr:rowOff>38100</xdr:rowOff>
    </xdr:from>
    <xdr:to>
      <xdr:col>10</xdr:col>
      <xdr:colOff>376776</xdr:colOff>
      <xdr:row>115</xdr:row>
      <xdr:rowOff>152400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b="10480"/>
        <a:stretch/>
      </xdr:blipFill>
      <xdr:spPr>
        <a:xfrm>
          <a:off x="0" y="11645900"/>
          <a:ext cx="7107776" cy="9004300"/>
        </a:xfrm>
        <a:prstGeom prst="rect">
          <a:avLst/>
        </a:prstGeom>
      </xdr:spPr>
    </xdr:pic>
    <xdr:clientData/>
  </xdr:twoCellAnchor>
  <xdr:twoCellAnchor editAs="oneCell">
    <xdr:from>
      <xdr:col>0</xdr:col>
      <xdr:colOff>0</xdr:colOff>
      <xdr:row>115</xdr:row>
      <xdr:rowOff>165100</xdr:rowOff>
    </xdr:from>
    <xdr:to>
      <xdr:col>10</xdr:col>
      <xdr:colOff>376776</xdr:colOff>
      <xdr:row>167</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t="8586"/>
        <a:stretch/>
      </xdr:blipFill>
      <xdr:spPr>
        <a:xfrm>
          <a:off x="0" y="20662900"/>
          <a:ext cx="7107776" cy="91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5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A5D2A85F-273F-D042-8458-35058F584141}">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0A0C9222-17B1-6542-B30B-634FD46F69EF}">
    <text>半角カタカナで入力してください．
例：
○ｵｵｻｶｵｵﾀﾆﾀﾞｲｶﾞｸ
☓オオサカオオタニダイガク</text>
  </threadedComment>
  <threadedComment ref="D17" dT="2023-02-15T23:24:50.17" personId="{E1D4CACE-AD58-2041-82FC-B47B366F5E0F}" id="{CC42F222-1A13-1E49-AF73-38A689CF5C42}">
    <text>半角数字で入力してください．
例：
○1993
☓１９９３
☓平成５年</text>
  </threadedComment>
  <threadedComment ref="D18" dT="2023-02-15T23:25:56.36" personId="{E1D4CACE-AD58-2041-82FC-B47B366F5E0F}" id="{5F2CD958-0BAC-5E4D-879E-3D949D9003D7}">
    <text>都・道・府・県については，右のプルダウンメニューから選択してください．
例：
○大阪
☓大阪府</text>
  </threadedComment>
  <threadedComment ref="D20" dT="2023-02-15T23:28:10.72" personId="{E1D4CACE-AD58-2041-82FC-B47B366F5E0F}" id="{565562D1-8AA7-3F4F-A9C3-22CAC3BF2FE3}">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B46FA5CC-2A1A-8646-848A-50935FAE099F}">
    <text>主に活動しているキャンパスの住所で，都道府県名の入力は不要です．</text>
  </threadedComment>
  <threadedComment ref="D22" dT="2023-02-15T23:29:47.36" personId="{E1D4CACE-AD58-2041-82FC-B47B366F5E0F}" id="{AABD03F5-5610-5341-A0FA-6915621A95E2}">
    <text>〇〇線●●駅という形で入力してください．
例：
○近鉄長野線滝谷不動駅
☓滝谷不動駅</text>
  </threadedComment>
  <threadedComment ref="D23" dT="2023-02-15T23:33:55.76" personId="{E1D4CACE-AD58-2041-82FC-B47B366F5E0F}" id="{C3DDCEF9-1930-B94F-81C2-25FEE6D61DA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03D0FB14-583B-E94A-B09B-2142A88F2784}">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E2FCD4D1-E85F-DB40-9C8E-38FDB41171BB}">
    <text>半角カタカナで入力してください．
姓と名の間には半角スペースを入れてください．
例：
○ｲｽﾞﾐ ｹﾝｽｹ
☓イズミ ケンスケ</text>
  </threadedComment>
  <threadedComment ref="D27" dT="2023-02-15T23:44:24.74" personId="{E1D4CACE-AD58-2041-82FC-B47B366F5E0F}" id="{69ACBBD6-1470-6848-95DB-EC0CC1C88521}">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E33D42FA-7306-3E4A-8CFE-28715DC83482}">
    <text>ハイパーリンクは削除してください．
リンクのあるセルで右クリック→ハイパーリンクの削除
で削除できます．</text>
  </threadedComment>
  <threadedComment ref="D29" dT="2023-02-15T23:49:31.83" personId="{E1D4CACE-AD58-2041-82FC-B47B366F5E0F}" id="{6598CA5B-B320-3D43-9487-46E94ABE5E5C}">
    <text>半角数字で入力してください．
ハイフンも半角で入力してください．
例：
○090-xxxx-xxxx
☓090xxxxxxxx
☓０９０−ｘｘｘｘーｘｘｘｘ</text>
  </threadedComment>
  <threadedComment ref="D30" dT="2023-02-15T23:50:55.79" personId="{E1D4CACE-AD58-2041-82FC-B47B366F5E0F}" id="{DB884232-0B4C-2143-BCF4-9C83CF2F182B}">
    <text>〇〇線●●駅という形で入力してください．
例：
○近鉄長野線滝谷不動駅
☓滝谷不動駅</text>
  </threadedComment>
  <threadedComment ref="D31" dT="2023-02-15T23:51:23.02" personId="{E1D4CACE-AD58-2041-82FC-B47B366F5E0F}" id="{E58FEEAD-B4AD-8A44-8181-0A27BE87808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5D48422-A732-5840-B2A9-864B8A16D931}">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38DBF9F1-B403-6340-BA78-94B73DEB1B73}">
    <text>半角数字で入力してください．
ハイフンも半角で入力してください．
例：
○06-xxxx-xxxx
☓06xxxxxxxx
☓０６−ｘｘｘｘーｘｘｘｘ</text>
  </threadedComment>
  <threadedComment ref="D34" dT="2023-02-15T23:53:19.02" personId="{E1D4CACE-AD58-2041-82FC-B47B366F5E0F}" id="{5E2D6C41-249F-9843-8EA8-7A75C3149F0E}">
    <text>半角数字で入力してください．
ハイフンも半角で入力してください．
例：
○090-xxxx-xxxx
☓090xxxxxxxx
☓０９０−ｘｘｘｘーｘｘｘｘ</text>
  </threadedComment>
  <threadedComment ref="D35" dT="2023-02-15T23:55:28.06" personId="{E1D4CACE-AD58-2041-82FC-B47B366F5E0F}" id="{5A8AE5BB-1099-8442-AB52-E67EAE0A73FD}">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C407FAE0-DEC6-6C4D-AE80-70542F1CA467}">
    <text>ない場合は空欄で差し支えありません．</text>
  </threadedComment>
  <threadedComment ref="D42" dT="2023-02-15T23:59:29.44" personId="{E1D4CACE-AD58-2041-82FC-B47B366F5E0F}" id="{9A1CC8FE-CB85-3B4A-8D2D-F1B4E9289D6D}">
    <text>ない場合は空欄で差し支えありません．</text>
  </threadedComment>
  <threadedComment ref="D43" dT="2023-02-15T23:59:34.55" personId="{E1D4CACE-AD58-2041-82FC-B47B366F5E0F}" id="{57877F29-9ED7-6240-AB8D-0FF43E9E1D45}">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A1C29725-974D-43BF-869B-C41ED10216BB}">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6.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b:/g/personal/izumiken_osaka-ohtani_ac_jp/EYRbLDRsuDZDgXga3DPY-W4BdTvp5SzcFXqb9YMCeoN-dQ?e=GMMBXh"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zoomScale="80" zoomScaleNormal="80" workbookViewId="0">
      <selection activeCell="A10" sqref="A10:E10"/>
    </sheetView>
  </sheetViews>
  <sheetFormatPr defaultColWidth="8" defaultRowHeight="13"/>
  <cols>
    <col min="1" max="1" width="11.453125" style="120" bestFit="1" customWidth="1"/>
    <col min="2" max="4" width="8" style="120" customWidth="1"/>
    <col min="5" max="5" width="24.6328125" style="120" customWidth="1"/>
    <col min="6" max="6" width="9.36328125" style="120" customWidth="1"/>
    <col min="7" max="7" width="3.36328125" style="120" customWidth="1"/>
    <col min="8" max="8" width="8.453125" style="136" bestFit="1" customWidth="1"/>
    <col min="9" max="9" width="9.36328125" style="120" bestFit="1" customWidth="1"/>
    <col min="10" max="10" width="3.36328125" style="120" customWidth="1"/>
    <col min="11" max="16384" width="8" style="120"/>
  </cols>
  <sheetData>
    <row r="2" spans="1:22" ht="14.25" customHeight="1">
      <c r="A2" s="381" t="s">
        <v>534</v>
      </c>
      <c r="B2" s="381"/>
      <c r="C2" s="381"/>
      <c r="D2" s="381"/>
      <c r="E2" s="381"/>
      <c r="F2" s="381"/>
      <c r="G2" s="381"/>
      <c r="H2" s="381"/>
      <c r="I2" s="381"/>
      <c r="J2" s="381"/>
      <c r="K2" s="121" t="s">
        <v>540</v>
      </c>
    </row>
    <row r="3" spans="1:22" ht="14.5" customHeight="1" thickBot="1">
      <c r="A3" s="382"/>
      <c r="B3" s="382"/>
      <c r="C3" s="382"/>
      <c r="D3" s="382"/>
      <c r="E3" s="382"/>
      <c r="F3" s="382"/>
      <c r="G3" s="382"/>
      <c r="H3" s="382"/>
      <c r="I3" s="382"/>
      <c r="J3" s="382"/>
    </row>
    <row r="4" spans="1:22" ht="20.25" customHeight="1">
      <c r="A4" s="122" t="s">
        <v>484</v>
      </c>
      <c r="B4" s="151">
        <f>【入力用】チーム登録!D16</f>
        <v>0</v>
      </c>
      <c r="C4" s="383">
        <f>【入力用】チーム登録!D14</f>
        <v>0</v>
      </c>
      <c r="D4" s="383"/>
      <c r="E4" s="384"/>
      <c r="F4" s="385" t="s">
        <v>483</v>
      </c>
      <c r="G4" s="385"/>
      <c r="H4" s="386">
        <f>【入力用】個人登録票!E17</f>
        <v>0</v>
      </c>
      <c r="I4" s="383"/>
      <c r="J4" s="387"/>
    </row>
    <row r="5" spans="1:22" ht="20.25" customHeight="1" thickBot="1">
      <c r="A5" s="152" t="s">
        <v>498</v>
      </c>
      <c r="B5" s="388">
        <f>【入力用】個人登録票!Q17</f>
        <v>0</v>
      </c>
      <c r="C5" s="389"/>
      <c r="D5" s="389"/>
      <c r="E5" s="390"/>
      <c r="F5" s="355" t="s">
        <v>496</v>
      </c>
      <c r="G5" s="356"/>
      <c r="H5" s="355">
        <f>【入力用】個人登録票!L17</f>
        <v>0</v>
      </c>
      <c r="I5" s="357"/>
      <c r="J5" s="358"/>
    </row>
    <row r="6" spans="1:22" ht="20.25" customHeight="1">
      <c r="A6" s="373" t="s">
        <v>482</v>
      </c>
      <c r="B6" s="374"/>
      <c r="C6" s="374"/>
      <c r="D6" s="374"/>
      <c r="E6" s="374"/>
      <c r="F6" s="374" t="s">
        <v>481</v>
      </c>
      <c r="G6" s="374"/>
      <c r="H6" s="154" t="s">
        <v>480</v>
      </c>
      <c r="I6" s="374" t="s">
        <v>479</v>
      </c>
      <c r="J6" s="375"/>
      <c r="T6" s="120">
        <v>2</v>
      </c>
      <c r="V6" s="120">
        <v>5000</v>
      </c>
    </row>
    <row r="7" spans="1:22" ht="20.25" customHeight="1">
      <c r="A7" s="376" t="s">
        <v>488</v>
      </c>
      <c r="B7" s="377"/>
      <c r="C7" s="377"/>
      <c r="D7" s="377"/>
      <c r="E7" s="377"/>
      <c r="F7" s="123">
        <v>30000</v>
      </c>
      <c r="G7" s="124" t="s">
        <v>477</v>
      </c>
      <c r="H7" s="89">
        <v>1</v>
      </c>
      <c r="I7" s="125">
        <f>F7*H7</f>
        <v>30000</v>
      </c>
      <c r="J7" s="126" t="s">
        <v>477</v>
      </c>
      <c r="K7" s="127"/>
      <c r="T7" s="120">
        <v>1</v>
      </c>
      <c r="V7" s="120">
        <v>10000</v>
      </c>
    </row>
    <row r="8" spans="1:22" ht="20.25" customHeight="1">
      <c r="A8" s="378" t="s">
        <v>555</v>
      </c>
      <c r="B8" s="379"/>
      <c r="C8" s="379"/>
      <c r="D8" s="379"/>
      <c r="E8" s="380"/>
      <c r="F8" s="96">
        <v>0</v>
      </c>
      <c r="G8" s="124" t="s">
        <v>477</v>
      </c>
      <c r="H8" s="89">
        <v>1</v>
      </c>
      <c r="I8" s="125">
        <f>F8*H8</f>
        <v>0</v>
      </c>
      <c r="J8" s="126" t="s">
        <v>477</v>
      </c>
      <c r="K8" s="121" t="s">
        <v>558</v>
      </c>
      <c r="T8" s="120">
        <v>0</v>
      </c>
    </row>
    <row r="9" spans="1:22" ht="20.25" customHeight="1">
      <c r="A9" s="376" t="s">
        <v>487</v>
      </c>
      <c r="B9" s="377"/>
      <c r="C9" s="377"/>
      <c r="D9" s="377"/>
      <c r="E9" s="377"/>
      <c r="F9" s="123">
        <v>2000</v>
      </c>
      <c r="G9" s="124" t="s">
        <v>477</v>
      </c>
      <c r="H9" s="89">
        <f>【印刷用】日本協会登録用紙!AA8</f>
        <v>0</v>
      </c>
      <c r="I9" s="125">
        <f>F9*H9</f>
        <v>0</v>
      </c>
      <c r="J9" s="126" t="s">
        <v>477</v>
      </c>
      <c r="K9" s="128" t="s">
        <v>522</v>
      </c>
      <c r="U9" s="120">
        <v>30000</v>
      </c>
      <c r="V9" s="120">
        <v>50000</v>
      </c>
    </row>
    <row r="10" spans="1:22" ht="20.25" customHeight="1">
      <c r="A10" s="369" t="s">
        <v>548</v>
      </c>
      <c r="B10" s="370"/>
      <c r="C10" s="370"/>
      <c r="D10" s="370"/>
      <c r="E10" s="370"/>
      <c r="F10" s="96">
        <v>0</v>
      </c>
      <c r="G10" s="124" t="s">
        <v>477</v>
      </c>
      <c r="H10" s="89">
        <f>H9</f>
        <v>0</v>
      </c>
      <c r="I10" s="125">
        <f>F10*H10</f>
        <v>0</v>
      </c>
      <c r="J10" s="126" t="s">
        <v>477</v>
      </c>
      <c r="K10" s="121" t="s">
        <v>558</v>
      </c>
      <c r="U10" s="120">
        <v>0</v>
      </c>
      <c r="V10" s="120">
        <v>0</v>
      </c>
    </row>
    <row r="11" spans="1:22" ht="20.25" customHeight="1" thickBot="1">
      <c r="A11" s="371" t="s">
        <v>478</v>
      </c>
      <c r="B11" s="372"/>
      <c r="C11" s="372"/>
      <c r="D11" s="372"/>
      <c r="E11" s="372"/>
      <c r="F11" s="372"/>
      <c r="G11" s="372"/>
      <c r="H11" s="153"/>
      <c r="I11" s="129">
        <f>SUM(I7:I10)</f>
        <v>30000</v>
      </c>
      <c r="J11" s="130" t="s">
        <v>477</v>
      </c>
      <c r="K11" s="128" t="s">
        <v>521</v>
      </c>
    </row>
    <row r="12" spans="1:22" ht="20.25" customHeight="1">
      <c r="A12" s="359" t="s">
        <v>486</v>
      </c>
      <c r="B12" s="360"/>
      <c r="C12" s="360"/>
      <c r="D12" s="360"/>
      <c r="E12" s="360"/>
      <c r="F12" s="361"/>
      <c r="G12" s="362"/>
      <c r="H12" s="362"/>
      <c r="I12" s="362"/>
      <c r="J12" s="363"/>
      <c r="K12" s="128" t="s">
        <v>520</v>
      </c>
      <c r="U12" s="137" t="s">
        <v>531</v>
      </c>
    </row>
    <row r="13" spans="1:22" ht="20.25" customHeight="1">
      <c r="A13" s="359" t="s">
        <v>476</v>
      </c>
      <c r="B13" s="360"/>
      <c r="C13" s="360"/>
      <c r="D13" s="360"/>
      <c r="E13" s="360"/>
      <c r="F13" s="361"/>
      <c r="G13" s="362"/>
      <c r="H13" s="362"/>
      <c r="I13" s="362"/>
      <c r="J13" s="363"/>
      <c r="K13" s="128" t="s">
        <v>485</v>
      </c>
      <c r="U13" s="137" t="s">
        <v>537</v>
      </c>
    </row>
    <row r="14" spans="1:22" ht="20.25" customHeight="1" thickBot="1">
      <c r="A14" s="364" t="s">
        <v>475</v>
      </c>
      <c r="B14" s="365"/>
      <c r="C14" s="365"/>
      <c r="D14" s="365"/>
      <c r="E14" s="365"/>
      <c r="F14" s="366" t="s">
        <v>598</v>
      </c>
      <c r="G14" s="367"/>
      <c r="H14" s="367"/>
      <c r="I14" s="367"/>
      <c r="J14" s="368"/>
      <c r="K14" s="131"/>
      <c r="U14" s="137" t="s">
        <v>538</v>
      </c>
    </row>
    <row r="15" spans="1:22" ht="20.25" customHeight="1">
      <c r="A15" s="132" t="s">
        <v>497</v>
      </c>
      <c r="B15" s="354" t="s">
        <v>566</v>
      </c>
      <c r="C15" s="354"/>
      <c r="D15" s="354"/>
      <c r="E15" s="354"/>
      <c r="F15" s="354"/>
      <c r="G15" s="354"/>
      <c r="H15" s="354"/>
      <c r="I15" s="354"/>
      <c r="J15" s="354"/>
      <c r="K15" s="121" t="s">
        <v>540</v>
      </c>
      <c r="U15" s="137" t="s">
        <v>532</v>
      </c>
    </row>
    <row r="16" spans="1:22" ht="20.25" customHeight="1">
      <c r="A16" s="133"/>
      <c r="B16" s="134"/>
      <c r="C16" s="134"/>
      <c r="D16" s="134"/>
      <c r="E16" s="134"/>
      <c r="F16" s="134"/>
      <c r="G16" s="134"/>
      <c r="H16" s="135"/>
      <c r="I16" s="134"/>
      <c r="J16" s="134"/>
      <c r="K16" s="131"/>
      <c r="U16" s="137" t="s">
        <v>533</v>
      </c>
    </row>
    <row r="17" spans="15:21">
      <c r="U17" s="137" t="s">
        <v>539</v>
      </c>
    </row>
    <row r="18" spans="15:21">
      <c r="U18" s="137" t="s">
        <v>534</v>
      </c>
    </row>
    <row r="19" spans="15:21">
      <c r="U19" s="137" t="s">
        <v>535</v>
      </c>
    </row>
    <row r="20" spans="15:21">
      <c r="U20" s="137" t="s">
        <v>536</v>
      </c>
    </row>
    <row r="23" spans="15:21">
      <c r="U23" s="137" t="s">
        <v>541</v>
      </c>
    </row>
    <row r="24" spans="15:21">
      <c r="O24" s="137" t="s">
        <v>544</v>
      </c>
      <c r="U24" s="137" t="s">
        <v>551</v>
      </c>
    </row>
    <row r="25" spans="15:21">
      <c r="O25" s="137" t="s">
        <v>545</v>
      </c>
      <c r="U25" s="137" t="s">
        <v>559</v>
      </c>
    </row>
    <row r="26" spans="15:21">
      <c r="O26" s="137" t="s">
        <v>542</v>
      </c>
      <c r="U26" s="137" t="s">
        <v>552</v>
      </c>
    </row>
    <row r="27" spans="15:21">
      <c r="O27" s="137" t="s">
        <v>546</v>
      </c>
      <c r="U27" s="137" t="s">
        <v>553</v>
      </c>
    </row>
    <row r="28" spans="15:21">
      <c r="O28" s="137" t="s">
        <v>547</v>
      </c>
      <c r="U28" s="137" t="s">
        <v>554</v>
      </c>
    </row>
    <row r="29" spans="15:21">
      <c r="O29" s="137" t="s">
        <v>543</v>
      </c>
      <c r="U29" s="137" t="s">
        <v>555</v>
      </c>
    </row>
    <row r="30" spans="15:21">
      <c r="O30" s="137" t="s">
        <v>548</v>
      </c>
      <c r="U30" s="137" t="s">
        <v>556</v>
      </c>
    </row>
    <row r="31" spans="15:21">
      <c r="O31" s="137" t="s">
        <v>549</v>
      </c>
      <c r="U31" s="137" t="s">
        <v>557</v>
      </c>
    </row>
    <row r="32" spans="15:21">
      <c r="O32" s="137" t="s">
        <v>550</v>
      </c>
    </row>
    <row r="34" spans="15:15" ht="14">
      <c r="O34" s="134" t="s">
        <v>560</v>
      </c>
    </row>
    <row r="35" spans="15:15" ht="14">
      <c r="O35" s="134" t="s">
        <v>561</v>
      </c>
    </row>
    <row r="36" spans="15:15" ht="14">
      <c r="O36" s="134" t="s">
        <v>562</v>
      </c>
    </row>
    <row r="37" spans="15:15" ht="14">
      <c r="O37" s="134" t="s">
        <v>563</v>
      </c>
    </row>
    <row r="38" spans="15:15" ht="14">
      <c r="O38" s="134" t="s">
        <v>564</v>
      </c>
    </row>
    <row r="39" spans="15:15" ht="14">
      <c r="O39" s="134" t="s">
        <v>565</v>
      </c>
    </row>
    <row r="40" spans="15:15" ht="14">
      <c r="O40" s="134" t="s">
        <v>566</v>
      </c>
    </row>
    <row r="41" spans="15:15" ht="14">
      <c r="O41" s="134" t="s">
        <v>567</v>
      </c>
    </row>
    <row r="42" spans="15:15" ht="14">
      <c r="O42" s="134" t="s">
        <v>568</v>
      </c>
    </row>
    <row r="43" spans="15:15">
      <c r="O43" s="137" t="s">
        <v>569</v>
      </c>
    </row>
  </sheetData>
  <sheetProtection algorithmName="SHA-512" hashValue="nl2J6F/LUbcX0yd6h2TIQGHt9Jc+y8YoxH1Ct+FVjjOyYX9Jt3rRSioqvlydAMDDH8QkCBv1PW9gkKw2tL32WA==" saltValue="F81KlAi3rNvHxFGyw35fxw==" spinCount="100000" sheet="1" selectLockedCells="1"/>
  <mergeCells count="22">
    <mergeCell ref="A9:E9"/>
    <mergeCell ref="A2:J3"/>
    <mergeCell ref="C4:E4"/>
    <mergeCell ref="F4:G4"/>
    <mergeCell ref="H4:J4"/>
    <mergeCell ref="B5:E5"/>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tabSelected="1" topLeftCell="A7" zoomScaleNormal="100" workbookViewId="0">
      <selection activeCell="N17" sqref="N17:O17"/>
    </sheetView>
  </sheetViews>
  <sheetFormatPr defaultColWidth="8.90625" defaultRowHeight="13"/>
  <cols>
    <col min="1" max="1" width="4.453125" style="315" customWidth="1"/>
    <col min="2" max="4" width="3.08984375" style="315" customWidth="1"/>
    <col min="5" max="6" width="4.6328125" style="315" customWidth="1"/>
    <col min="7" max="8" width="4.08984375" style="315" customWidth="1"/>
    <col min="9" max="13" width="4.6328125" style="315" customWidth="1"/>
    <col min="14" max="14" width="6.36328125" style="315" customWidth="1"/>
    <col min="15" max="16" width="4.6328125" style="315" customWidth="1"/>
    <col min="17" max="17" width="7.453125" style="315" customWidth="1"/>
    <col min="18" max="21" width="4.6328125" style="315" customWidth="1"/>
    <col min="22" max="22" width="9" style="315" customWidth="1"/>
    <col min="23" max="65" width="4.6328125" style="315" customWidth="1"/>
    <col min="66" max="16384" width="8.90625" style="315"/>
  </cols>
  <sheetData>
    <row r="1" spans="1:32" ht="18.75" customHeight="1">
      <c r="A1" s="891"/>
      <c r="B1" s="894">
        <f>【入力用】東西・全日本インカレ申込書!B1</f>
        <v>0</v>
      </c>
      <c r="C1" s="894"/>
      <c r="D1" s="894"/>
      <c r="E1" s="894"/>
      <c r="F1" s="894"/>
      <c r="G1" s="894"/>
      <c r="H1" s="894"/>
      <c r="I1" s="894"/>
      <c r="J1" s="894"/>
      <c r="K1" s="894"/>
      <c r="L1" s="894"/>
      <c r="M1" s="894"/>
      <c r="N1" s="894"/>
      <c r="O1" s="894"/>
      <c r="P1" s="894"/>
      <c r="Q1" s="894"/>
      <c r="R1" s="894"/>
      <c r="S1" s="894"/>
      <c r="T1" s="894"/>
      <c r="U1" s="894"/>
      <c r="V1" s="894"/>
      <c r="W1" s="314"/>
    </row>
    <row r="2" spans="1:32" ht="30" customHeight="1">
      <c r="A2" s="892"/>
      <c r="B2" s="314"/>
      <c r="C2" s="314"/>
      <c r="D2" s="314"/>
      <c r="E2" s="314"/>
      <c r="F2" s="314"/>
      <c r="G2" s="314"/>
      <c r="H2" s="314"/>
      <c r="I2" s="314"/>
      <c r="J2" s="314"/>
      <c r="K2" s="314"/>
      <c r="L2" s="314"/>
      <c r="M2" s="314"/>
      <c r="N2" s="314"/>
      <c r="O2" s="314"/>
      <c r="P2" s="314"/>
      <c r="Q2" s="314"/>
      <c r="R2" s="314"/>
      <c r="S2" s="314"/>
      <c r="T2" s="314"/>
      <c r="U2" s="314"/>
      <c r="V2" s="314"/>
      <c r="W2" s="314"/>
    </row>
    <row r="3" spans="1:32" s="317" customFormat="1" ht="30.75" customHeight="1">
      <c r="A3" s="892"/>
      <c r="B3" s="895" t="s">
        <v>182</v>
      </c>
      <c r="C3" s="895"/>
      <c r="D3" s="888"/>
      <c r="E3" s="896">
        <f>【入力用】チーム登録!D19</f>
        <v>0</v>
      </c>
      <c r="F3" s="896"/>
      <c r="G3" s="896"/>
      <c r="H3" s="895" t="s">
        <v>181</v>
      </c>
      <c r="I3" s="888"/>
      <c r="J3" s="897">
        <f>【入力用】チーム登録!D18</f>
        <v>0</v>
      </c>
      <c r="K3" s="898"/>
      <c r="L3" s="899"/>
      <c r="M3" s="316"/>
      <c r="N3" s="316"/>
      <c r="O3" s="316"/>
      <c r="P3" s="316"/>
      <c r="Q3" s="316"/>
      <c r="R3" s="316"/>
      <c r="S3" s="316"/>
      <c r="T3" s="316"/>
      <c r="U3" s="316"/>
      <c r="V3" s="316"/>
      <c r="W3" s="316"/>
    </row>
    <row r="4" spans="1:32" s="317" customFormat="1" ht="15">
      <c r="A4" s="892"/>
      <c r="B4" s="900" t="s">
        <v>83</v>
      </c>
      <c r="C4" s="901"/>
      <c r="D4" s="901"/>
      <c r="E4" s="902" t="str">
        <f>PHONETIC(【入力用】チーム登録!D15)</f>
        <v/>
      </c>
      <c r="F4" s="903"/>
      <c r="G4" s="903"/>
      <c r="H4" s="903"/>
      <c r="I4" s="903"/>
      <c r="J4" s="903"/>
      <c r="K4" s="903"/>
      <c r="L4" s="903"/>
      <c r="M4" s="903"/>
      <c r="N4" s="903"/>
      <c r="O4" s="904"/>
      <c r="P4" s="316"/>
      <c r="Q4" s="316"/>
      <c r="R4" s="316"/>
      <c r="S4" s="316"/>
      <c r="T4" s="316"/>
      <c r="U4" s="316"/>
      <c r="V4" s="316"/>
      <c r="W4" s="316"/>
    </row>
    <row r="5" spans="1:32" s="317" customFormat="1" ht="28.5" customHeight="1">
      <c r="A5" s="892"/>
      <c r="B5" s="905" t="s">
        <v>84</v>
      </c>
      <c r="C5" s="906"/>
      <c r="D5" s="906"/>
      <c r="E5" s="907">
        <f>【入力用】チーム登録!D14</f>
        <v>0</v>
      </c>
      <c r="F5" s="908"/>
      <c r="G5" s="908"/>
      <c r="H5" s="908"/>
      <c r="I5" s="908"/>
      <c r="J5" s="908"/>
      <c r="K5" s="908"/>
      <c r="L5" s="908"/>
      <c r="M5" s="908"/>
      <c r="N5" s="908"/>
      <c r="O5" s="909"/>
      <c r="P5" s="316"/>
      <c r="Q5" s="316"/>
      <c r="R5" s="318"/>
      <c r="S5" s="318"/>
      <c r="T5" s="318"/>
      <c r="U5" s="318"/>
      <c r="V5" s="318"/>
      <c r="W5" s="316"/>
    </row>
    <row r="6" spans="1:32" s="317" customFormat="1" ht="20.25" customHeight="1">
      <c r="A6" s="892"/>
      <c r="B6" s="888" t="s">
        <v>85</v>
      </c>
      <c r="C6" s="888"/>
      <c r="D6" s="888"/>
      <c r="E6" s="319"/>
      <c r="F6" s="889">
        <f>【入力用】チーム登録!D24</f>
        <v>0</v>
      </c>
      <c r="G6" s="889"/>
      <c r="H6" s="889"/>
      <c r="I6" s="890"/>
      <c r="J6" s="1058" t="s">
        <v>600</v>
      </c>
      <c r="K6" s="1059"/>
      <c r="L6" s="912" t="s">
        <v>187</v>
      </c>
      <c r="M6" s="913"/>
      <c r="N6" s="914"/>
      <c r="O6" s="911">
        <f>【入力用】個人登録票!E15</f>
        <v>0</v>
      </c>
      <c r="P6" s="889"/>
      <c r="Q6" s="890"/>
      <c r="R6" s="803"/>
      <c r="S6" s="803"/>
      <c r="T6" s="803"/>
      <c r="U6" s="803"/>
      <c r="V6" s="803"/>
      <c r="W6" s="320"/>
    </row>
    <row r="7" spans="1:32" s="317" customFormat="1" ht="20.25" customHeight="1">
      <c r="A7" s="892"/>
      <c r="B7" s="888" t="s">
        <v>86</v>
      </c>
      <c r="C7" s="888"/>
      <c r="D7" s="888"/>
      <c r="E7" s="321">
        <v>30</v>
      </c>
      <c r="F7" s="910">
        <f>【入力用】個人登録票!E10</f>
        <v>0</v>
      </c>
      <c r="G7" s="910"/>
      <c r="H7" s="910"/>
      <c r="I7" s="910"/>
      <c r="J7" s="911">
        <f>【入力用】東西・全日本インカレ申込書!J7</f>
        <v>0</v>
      </c>
      <c r="K7" s="890"/>
      <c r="L7" s="912" t="s">
        <v>188</v>
      </c>
      <c r="M7" s="913"/>
      <c r="N7" s="914"/>
      <c r="O7" s="911">
        <f>【入力用】チーム登録!D35</f>
        <v>0</v>
      </c>
      <c r="P7" s="889"/>
      <c r="Q7" s="890"/>
      <c r="R7" s="804"/>
      <c r="S7" s="804"/>
      <c r="T7" s="804"/>
      <c r="U7" s="804"/>
      <c r="V7" s="804"/>
      <c r="W7" s="322"/>
    </row>
    <row r="8" spans="1:32" s="317" customFormat="1" ht="20.25" customHeight="1">
      <c r="A8" s="892"/>
      <c r="B8" s="888" t="s">
        <v>87</v>
      </c>
      <c r="C8" s="888"/>
      <c r="D8" s="888"/>
      <c r="E8" s="321">
        <v>31</v>
      </c>
      <c r="F8" s="910">
        <f>【入力用】個人登録票!E11</f>
        <v>0</v>
      </c>
      <c r="G8" s="910"/>
      <c r="H8" s="910"/>
      <c r="I8" s="910"/>
      <c r="J8" s="911">
        <f>【入力用】東西・全日本インカレ申込書!J8</f>
        <v>0</v>
      </c>
      <c r="K8" s="890"/>
      <c r="L8" s="977" t="s">
        <v>189</v>
      </c>
      <c r="M8" s="978"/>
      <c r="N8" s="979"/>
      <c r="O8" s="911">
        <f>【入力用】個人登録票!O16</f>
        <v>0</v>
      </c>
      <c r="P8" s="889"/>
      <c r="Q8" s="890"/>
      <c r="R8" s="804"/>
      <c r="S8" s="804"/>
      <c r="T8" s="804"/>
      <c r="U8" s="804"/>
      <c r="V8" s="804"/>
      <c r="W8" s="322"/>
    </row>
    <row r="9" spans="1:32" s="317" customFormat="1" ht="20.25" customHeight="1">
      <c r="A9" s="892"/>
      <c r="B9" s="888" t="s">
        <v>87</v>
      </c>
      <c r="C9" s="888"/>
      <c r="D9" s="888"/>
      <c r="E9" s="321">
        <v>32</v>
      </c>
      <c r="F9" s="910">
        <f>【入力用】個人登録票!E12</f>
        <v>0</v>
      </c>
      <c r="G9" s="910"/>
      <c r="H9" s="910"/>
      <c r="I9" s="910"/>
      <c r="J9" s="911">
        <f>【入力用】東西・全日本インカレ申込書!J9</f>
        <v>0</v>
      </c>
      <c r="K9" s="890"/>
      <c r="L9" s="912" t="s">
        <v>190</v>
      </c>
      <c r="M9" s="913"/>
      <c r="N9" s="914"/>
      <c r="O9" s="911">
        <f>【入力用】個人登録票!E13</f>
        <v>0</v>
      </c>
      <c r="P9" s="889"/>
      <c r="Q9" s="890"/>
      <c r="R9" s="804"/>
      <c r="S9" s="804"/>
      <c r="T9" s="804"/>
      <c r="U9" s="804"/>
      <c r="V9" s="804"/>
      <c r="W9" s="322"/>
    </row>
    <row r="10" spans="1:32" s="317" customFormat="1" ht="8.25" customHeight="1">
      <c r="A10" s="892"/>
      <c r="B10" s="323"/>
      <c r="C10" s="323"/>
      <c r="D10" s="323"/>
      <c r="E10" s="316"/>
      <c r="F10" s="316"/>
      <c r="G10" s="316"/>
      <c r="H10" s="316"/>
      <c r="I10" s="316"/>
      <c r="J10" s="316"/>
      <c r="K10" s="316"/>
      <c r="L10" s="316"/>
      <c r="M10" s="316"/>
      <c r="N10" s="316"/>
      <c r="O10" s="316"/>
      <c r="P10" s="316"/>
      <c r="Q10" s="316"/>
      <c r="R10" s="316"/>
      <c r="S10" s="316"/>
      <c r="T10" s="316"/>
      <c r="U10" s="316"/>
      <c r="V10" s="316"/>
      <c r="W10" s="316"/>
    </row>
    <row r="11" spans="1:32" s="317" customFormat="1" ht="19.5" customHeight="1">
      <c r="A11" s="892"/>
      <c r="B11" s="980" t="s">
        <v>88</v>
      </c>
      <c r="C11" s="980"/>
      <c r="D11" s="980"/>
      <c r="E11" s="980"/>
      <c r="F11" s="980"/>
      <c r="G11" s="980"/>
      <c r="H11" s="980"/>
      <c r="I11" s="980"/>
      <c r="J11" s="980"/>
      <c r="K11" s="980"/>
      <c r="L11" s="980"/>
      <c r="M11" s="980"/>
      <c r="N11" s="980"/>
      <c r="O11" s="980"/>
      <c r="P11" s="980"/>
      <c r="Q11" s="980"/>
      <c r="R11" s="980"/>
      <c r="S11" s="980"/>
      <c r="T11" s="980"/>
      <c r="U11" s="980"/>
      <c r="V11" s="980"/>
      <c r="W11" s="316"/>
    </row>
    <row r="12" spans="1:32" s="317" customFormat="1" ht="12" customHeight="1">
      <c r="A12" s="893"/>
      <c r="B12" s="316" t="s">
        <v>191</v>
      </c>
      <c r="C12" s="316"/>
      <c r="D12" s="316"/>
      <c r="E12" s="316"/>
      <c r="F12" s="316"/>
      <c r="G12" s="316"/>
      <c r="H12" s="316"/>
      <c r="I12" s="316"/>
      <c r="J12" s="316"/>
      <c r="K12" s="316"/>
      <c r="L12" s="316"/>
      <c r="M12" s="316"/>
      <c r="N12" s="316"/>
      <c r="O12" s="316"/>
      <c r="P12" s="316"/>
      <c r="Q12" s="316"/>
      <c r="R12" s="316"/>
      <c r="S12" s="316"/>
      <c r="T12" s="316"/>
      <c r="U12" s="316"/>
      <c r="V12" s="316"/>
      <c r="W12" s="316"/>
    </row>
    <row r="13" spans="1:32" s="317" customFormat="1" ht="20.25" customHeight="1">
      <c r="A13" s="321" t="s">
        <v>185</v>
      </c>
      <c r="B13" s="321" t="s">
        <v>183</v>
      </c>
      <c r="C13" s="912" t="s">
        <v>89</v>
      </c>
      <c r="D13" s="914"/>
      <c r="E13" s="888" t="s">
        <v>90</v>
      </c>
      <c r="F13" s="888"/>
      <c r="G13" s="344" t="s">
        <v>91</v>
      </c>
      <c r="H13" s="888" t="s">
        <v>92</v>
      </c>
      <c r="I13" s="888"/>
      <c r="J13" s="888"/>
      <c r="K13" s="888" t="s">
        <v>288</v>
      </c>
      <c r="L13" s="888"/>
      <c r="M13" s="888"/>
      <c r="N13" s="912" t="s">
        <v>600</v>
      </c>
      <c r="O13" s="914"/>
      <c r="P13" s="888" t="s">
        <v>93</v>
      </c>
      <c r="Q13" s="888"/>
      <c r="R13" s="888"/>
      <c r="S13" s="321" t="s">
        <v>94</v>
      </c>
      <c r="T13" s="888" t="s">
        <v>95</v>
      </c>
      <c r="U13" s="888"/>
      <c r="V13" s="888"/>
      <c r="W13" s="316"/>
      <c r="AF13" s="316"/>
    </row>
    <row r="14" spans="1:32" s="317" customFormat="1" ht="20.25" customHeight="1">
      <c r="A14" s="324">
        <f>【入力用】東西・全日本インカレ申込書!A14</f>
        <v>0</v>
      </c>
      <c r="B14" s="325">
        <v>1</v>
      </c>
      <c r="C14" s="919" t="str">
        <f>IF(ISERROR(VLOOKUP(A14,【入力用】個人登録票!$A$21:$P$50,2,FALSE)),"",VLOOKUP(A14,【入力用】個人登録票!$A$21:$P$50,2,FALSE)) &amp; IF(ISERROR(VLOOKUP(A14,【入力用】個人登録票!$A$59:$P$127,2,FALSE)),"",VLOOKUP(A14,【入力用】個人登録票!$A$59:$P$127,2,FALSE))</f>
        <v/>
      </c>
      <c r="D14" s="920"/>
      <c r="E14" s="921" t="str">
        <f>IF(ISERROR(VLOOKUP(A14,【入力用】個人登録票!$A$21:$P$50,13,FALSE)),"",VLOOKUP(A14,【入力用】個人登録票!$A$21:$P$50,13,FALSE)) &amp; IF(ISERROR(VLOOKUP(A14,【入力用】個人登録票!$A$59:$P$127,13,FALSE)),"",VLOOKUP(A14,【入力用】個人登録票!$A$59:$P$127,13,FALSE))</f>
        <v/>
      </c>
      <c r="F14" s="922"/>
      <c r="G14" s="1060" t="str">
        <f>IF(ISERROR(VLOOKUP(A14,【入力用】個人登録票!$A$21:$P$50,15,FALSE)),"",VLOOKUP(A14,【入力用】個人登録票!$A$21:$P$50,15,FALSE)) &amp; IF(ISERROR(VLOOKUP(A14,【入力用】個人登録票!$A$59:$P$127,15,FALSE)),"",VLOOKUP(A14,【入力用】個人登録票!$A$59:$P$127,15,FALSE))</f>
        <v/>
      </c>
      <c r="H14" s="923" t="str">
        <f>IF(ISERROR(VLOOKUP(A14,【入力用】個人登録票!$A$21:$P$50,5,FALSE)),"",VLOOKUP(A14,【入力用】個人登録票!$A$21:$P$50,5,FALSE)) &amp; IF(ISERROR(VLOOKUP(A14,【入力用】個人登録票!$A$59:$P$127,5,FALSE)),"",VLOOKUP(A14,【入力用】個人登録票!$A$59:$P$127,5,FALSE))</f>
        <v/>
      </c>
      <c r="I14" s="924"/>
      <c r="J14" s="925"/>
      <c r="K14" s="923" t="str">
        <f>IF(ISERROR(VLOOKUP(A14,【入力用】個人登録票!$A$21:$P$50,6,FALSE)),"",VLOOKUP(A14,【入力用】個人登録票!$A$21:$P$50,6,FALSE)) &amp; IF(ISERROR(VLOOKUP(A14,【入力用】個人登録票!$A$59:$P$127,6,FALSE)),"",VLOOKUP(A14,【入力用】個人登録票!$A$59:$P$127,6,FALSE))</f>
        <v/>
      </c>
      <c r="L14" s="924"/>
      <c r="M14" s="925"/>
      <c r="N14" s="902">
        <f>【入力用】東西・全日本インカレ申込書!N14</f>
        <v>0</v>
      </c>
      <c r="O14" s="904"/>
      <c r="P14" s="926" t="str">
        <f>IF(ISERROR(VLOOKUP(A14,【入力用】個人登録票!$A$21:$P$50,8,FALSE)),"",VLOOKUP(A14,【入力用】個人登録票!$A$21:$P$50,8,FALSE)) &amp; IF(ISERROR(VLOOKUP(A14,【入力用】個人登録票!$A$59:$P$127,8,FALSE)),"",VLOOKUP(A14,【入力用】個人登録票!$A$59:$P$127,8,FALSE))</f>
        <v/>
      </c>
      <c r="Q14" s="927"/>
      <c r="R14" s="928"/>
      <c r="S14" s="326" t="str">
        <f>IF(ISERROR(VLOOKUP(A14,【入力用】個人登録票!$A$21:$P$50,3,FALSE)),"",VLOOKUP(A14,【入力用】個人登録票!$A$21:$P$50,3,FALSE)) &amp; IF(ISERROR(VLOOKUP(A14,【入力用】個人登録票!$A$59:$P$127,3,FALSE)),"",VLOOKUP(A14,【入力用】個人登録票!$A$59:$P$127,3,FALSE))</f>
        <v/>
      </c>
      <c r="T14" s="929"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930"/>
      <c r="V14" s="931"/>
      <c r="W14" s="322"/>
      <c r="AE14" s="327"/>
      <c r="AF14" s="316"/>
    </row>
    <row r="15" spans="1:32" s="317" customFormat="1" ht="20.25" customHeight="1">
      <c r="A15" s="324">
        <f>【入力用】東西・全日本インカレ申込書!A15</f>
        <v>0</v>
      </c>
      <c r="B15" s="328">
        <v>2</v>
      </c>
      <c r="C15" s="915" t="str">
        <f>IF(ISERROR(VLOOKUP(A15,【入力用】個人登録票!$A$21:$P$50,2,FALSE)),"",VLOOKUP(A15,【入力用】個人登録票!$A$21:$P$50,2,FALSE)) &amp; IF(ISERROR(VLOOKUP(A15,【入力用】個人登録票!$A$59:$P$127,2,FALSE)),"",VLOOKUP(A15,【入力用】個人登録票!$A$59:$P$127,2,FALSE))</f>
        <v/>
      </c>
      <c r="D15" s="916"/>
      <c r="E15" s="917" t="str">
        <f>IF(ISERROR(VLOOKUP(A15,【入力用】個人登録票!$A$21:$P$50,13,FALSE)),"",VLOOKUP(A15,【入力用】個人登録票!$A$21:$P$50,13,FALSE)) &amp; IF(ISERROR(VLOOKUP(A15,【入力用】個人登録票!$A$59:$P$127,13,FALSE)),"",VLOOKUP(A15,【入力用】個人登録票!$A$59:$P$127,13,FALSE))</f>
        <v/>
      </c>
      <c r="F15" s="918"/>
      <c r="G15" s="1061" t="str">
        <f>IF(ISERROR(VLOOKUP(A15,【入力用】個人登録票!$A$21:$P$50,15,FALSE)),"",VLOOKUP(A15,【入力用】個人登録票!$A$21:$P$50,15,FALSE)) &amp; IF(ISERROR(VLOOKUP(A15,【入力用】個人登録票!$A$59:$P$127,15,FALSE)),"",VLOOKUP(A15,【入力用】個人登録票!$A$59:$P$127,15,FALSE))</f>
        <v/>
      </c>
      <c r="H15" s="932" t="str">
        <f>IF(ISERROR(VLOOKUP(A15,【入力用】個人登録票!$A$21:$P$50,5,FALSE)),"",VLOOKUP(A15,【入力用】個人登録票!$A$21:$P$50,5,FALSE)) &amp; IF(ISERROR(VLOOKUP(A15,【入力用】個人登録票!$A$59:$P$127,5,FALSE)),"",VLOOKUP(A15,【入力用】個人登録票!$A$59:$P$127,5,FALSE))</f>
        <v/>
      </c>
      <c r="I15" s="933"/>
      <c r="J15" s="934"/>
      <c r="K15" s="932" t="str">
        <f>IF(ISERROR(VLOOKUP(A15,【入力用】個人登録票!$A$21:$P$50,6,FALSE)),"",VLOOKUP(A15,【入力用】個人登録票!$A$21:$P$50,6,FALSE)) &amp; IF(ISERROR(VLOOKUP(A15,【入力用】個人登録票!$A$59:$P$127,6,FALSE)),"",VLOOKUP(A15,【入力用】個人登録票!$A$59:$P$127,6,FALSE))</f>
        <v/>
      </c>
      <c r="L15" s="933"/>
      <c r="M15" s="934"/>
      <c r="N15" s="935">
        <f>【入力用】東西・全日本インカレ申込書!N15</f>
        <v>0</v>
      </c>
      <c r="O15" s="936"/>
      <c r="P15" s="937" t="str">
        <f>IF(ISERROR(VLOOKUP(A15,【入力用】個人登録票!$A$21:$P$50,8,FALSE)),"",VLOOKUP(A15,【入力用】個人登録票!$A$21:$P$50,8,FALSE)) &amp; IF(ISERROR(VLOOKUP(A15,【入力用】個人登録票!$A$59:$P$127,8,FALSE)),"",VLOOKUP(A15,【入力用】個人登録票!$A$59:$P$127,8,FALSE))</f>
        <v/>
      </c>
      <c r="Q15" s="938"/>
      <c r="R15" s="939"/>
      <c r="S15" s="329" t="str">
        <f>IF(ISERROR(VLOOKUP(A15,【入力用】個人登録票!$A$21:$P$50,3,FALSE)),"",VLOOKUP(A15,【入力用】個人登録票!$A$21:$P$50,3,FALSE)) &amp; IF(ISERROR(VLOOKUP(A15,【入力用】個人登録票!$A$59:$P$127,3,FALSE)),"",VLOOKUP(A15,【入力用】個人登録票!$A$59:$P$127,3,FALSE))</f>
        <v/>
      </c>
      <c r="T15" s="940"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941"/>
      <c r="V15" s="942"/>
      <c r="W15" s="320"/>
      <c r="AE15" s="327"/>
      <c r="AF15" s="316"/>
    </row>
    <row r="16" spans="1:32" s="317" customFormat="1" ht="20.25" customHeight="1">
      <c r="A16" s="324">
        <f>【入力用】東西・全日本インカレ申込書!A16</f>
        <v>0</v>
      </c>
      <c r="B16" s="328">
        <v>3</v>
      </c>
      <c r="C16" s="915" t="str">
        <f>IF(ISERROR(VLOOKUP(A16,【入力用】個人登録票!$A$21:$P$50,2,FALSE)),"",VLOOKUP(A16,【入力用】個人登録票!$A$21:$P$50,2,FALSE)) &amp; IF(ISERROR(VLOOKUP(A16,【入力用】個人登録票!$A$59:$P$127,2,FALSE)),"",VLOOKUP(A16,【入力用】個人登録票!$A$59:$P$127,2,FALSE))</f>
        <v/>
      </c>
      <c r="D16" s="916"/>
      <c r="E16" s="917" t="str">
        <f>IF(ISERROR(VLOOKUP(A16,【入力用】個人登録票!$A$21:$P$50,13,FALSE)),"",VLOOKUP(A16,【入力用】個人登録票!$A$21:$P$50,13,FALSE)) &amp; IF(ISERROR(VLOOKUP(A16,【入力用】個人登録票!$A$59:$P$127,13,FALSE)),"",VLOOKUP(A16,【入力用】個人登録票!$A$59:$P$127,13,FALSE))</f>
        <v/>
      </c>
      <c r="F16" s="918"/>
      <c r="G16" s="1061" t="str">
        <f>IF(ISERROR(VLOOKUP(A16,【入力用】個人登録票!$A$21:$P$50,15,FALSE)),"",VLOOKUP(A16,【入力用】個人登録票!$A$21:$P$50,15,FALSE)) &amp; IF(ISERROR(VLOOKUP(A16,【入力用】個人登録票!$A$59:$P$127,15,FALSE)),"",VLOOKUP(A16,【入力用】個人登録票!$A$59:$P$127,15,FALSE))</f>
        <v/>
      </c>
      <c r="H16" s="932" t="str">
        <f>IF(ISERROR(VLOOKUP(A16,【入力用】個人登録票!$A$21:$P$50,5,FALSE)),"",VLOOKUP(A16,【入力用】個人登録票!$A$21:$P$50,5,FALSE)) &amp; IF(ISERROR(VLOOKUP(A16,【入力用】個人登録票!$A$59:$P$127,5,FALSE)),"",VLOOKUP(A16,【入力用】個人登録票!$A$59:$P$127,5,FALSE))</f>
        <v/>
      </c>
      <c r="I16" s="933"/>
      <c r="J16" s="934"/>
      <c r="K16" s="932" t="str">
        <f>IF(ISERROR(VLOOKUP(A16,【入力用】個人登録票!$A$21:$P$50,6,FALSE)),"",VLOOKUP(A16,【入力用】個人登録票!$A$21:$P$50,6,FALSE)) &amp; IF(ISERROR(VLOOKUP(A16,【入力用】個人登録票!$A$59:$P$127,6,FALSE)),"",VLOOKUP(A16,【入力用】個人登録票!$A$59:$P$127,6,FALSE))</f>
        <v/>
      </c>
      <c r="L16" s="933"/>
      <c r="M16" s="934"/>
      <c r="N16" s="935">
        <f>【入力用】東西・全日本インカレ申込書!N16</f>
        <v>0</v>
      </c>
      <c r="O16" s="936"/>
      <c r="P16" s="937" t="str">
        <f>IF(ISERROR(VLOOKUP(A16,【入力用】個人登録票!$A$21:$P$50,8,FALSE)),"",VLOOKUP(A16,【入力用】個人登録票!$A$21:$P$50,8,FALSE)) &amp; IF(ISERROR(VLOOKUP(A16,【入力用】個人登録票!$A$59:$P$127,8,FALSE)),"",VLOOKUP(A16,【入力用】個人登録票!$A$59:$P$127,8,FALSE))</f>
        <v/>
      </c>
      <c r="Q16" s="938"/>
      <c r="R16" s="939"/>
      <c r="S16" s="329" t="str">
        <f>IF(ISERROR(VLOOKUP(A16,【入力用】個人登録票!$A$21:$P$50,3,FALSE)),"",VLOOKUP(A16,【入力用】個人登録票!$A$21:$P$50,3,FALSE)) &amp; IF(ISERROR(VLOOKUP(A16,【入力用】個人登録票!$A$59:$P$127,3,FALSE)),"",VLOOKUP(A16,【入力用】個人登録票!$A$59:$P$127,3,FALSE))</f>
        <v/>
      </c>
      <c r="T16" s="940"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941"/>
      <c r="V16" s="942"/>
      <c r="W16" s="316"/>
      <c r="AE16" s="327"/>
      <c r="AF16" s="316"/>
    </row>
    <row r="17" spans="1:32" s="317" customFormat="1" ht="20.25" customHeight="1">
      <c r="A17" s="324">
        <f>【入力用】東西・全日本インカレ申込書!A17</f>
        <v>0</v>
      </c>
      <c r="B17" s="328">
        <v>4</v>
      </c>
      <c r="C17" s="915" t="str">
        <f>IF(ISERROR(VLOOKUP(A17,【入力用】個人登録票!$A$21:$P$50,2,FALSE)),"",VLOOKUP(A17,【入力用】個人登録票!$A$21:$P$50,2,FALSE)) &amp; IF(ISERROR(VLOOKUP(A17,【入力用】個人登録票!$A$59:$P$127,2,FALSE)),"",VLOOKUP(A17,【入力用】個人登録票!$A$59:$P$127,2,FALSE))</f>
        <v/>
      </c>
      <c r="D17" s="916"/>
      <c r="E17" s="917" t="str">
        <f>IF(ISERROR(VLOOKUP(A17,【入力用】個人登録票!$A$21:$P$50,13,FALSE)),"",VLOOKUP(A17,【入力用】個人登録票!$A$21:$P$50,13,FALSE)) &amp; IF(ISERROR(VLOOKUP(A17,【入力用】個人登録票!$A$59:$P$127,13,FALSE)),"",VLOOKUP(A17,【入力用】個人登録票!$A$59:$P$127,13,FALSE))</f>
        <v/>
      </c>
      <c r="F17" s="918"/>
      <c r="G17" s="1061" t="str">
        <f>IF(ISERROR(VLOOKUP(A17,【入力用】個人登録票!$A$21:$P$50,15,FALSE)),"",VLOOKUP(A17,【入力用】個人登録票!$A$21:$P$50,15,FALSE)) &amp; IF(ISERROR(VLOOKUP(A17,【入力用】個人登録票!$A$59:$P$127,15,FALSE)),"",VLOOKUP(A17,【入力用】個人登録票!$A$59:$P$127,15,FALSE))</f>
        <v/>
      </c>
      <c r="H17" s="932" t="str">
        <f>IF(ISERROR(VLOOKUP(A17,【入力用】個人登録票!$A$21:$P$50,5,FALSE)),"",VLOOKUP(A17,【入力用】個人登録票!$A$21:$P$50,5,FALSE)) &amp; IF(ISERROR(VLOOKUP(A17,【入力用】個人登録票!$A$59:$P$127,5,FALSE)),"",VLOOKUP(A17,【入力用】個人登録票!$A$59:$P$127,5,FALSE))</f>
        <v/>
      </c>
      <c r="I17" s="933"/>
      <c r="J17" s="934"/>
      <c r="K17" s="932" t="str">
        <f>IF(ISERROR(VLOOKUP(A17,【入力用】個人登録票!$A$21:$P$50,6,FALSE)),"",VLOOKUP(A17,【入力用】個人登録票!$A$21:$P$50,6,FALSE)) &amp; IF(ISERROR(VLOOKUP(A17,【入力用】個人登録票!$A$59:$P$127,6,FALSE)),"",VLOOKUP(A17,【入力用】個人登録票!$A$59:$P$127,6,FALSE))</f>
        <v/>
      </c>
      <c r="L17" s="933"/>
      <c r="M17" s="934"/>
      <c r="N17" s="935">
        <f>【入力用】東西・全日本インカレ申込書!N17</f>
        <v>0</v>
      </c>
      <c r="O17" s="936"/>
      <c r="P17" s="937" t="str">
        <f>IF(ISERROR(VLOOKUP(A17,【入力用】個人登録票!$A$21:$P$50,8,FALSE)),"",VLOOKUP(A17,【入力用】個人登録票!$A$21:$P$50,8,FALSE)) &amp; IF(ISERROR(VLOOKUP(A17,【入力用】個人登録票!$A$59:$P$127,8,FALSE)),"",VLOOKUP(A17,【入力用】個人登録票!$A$59:$P$127,8,FALSE))</f>
        <v/>
      </c>
      <c r="Q17" s="938"/>
      <c r="R17" s="939"/>
      <c r="S17" s="329" t="str">
        <f>IF(ISERROR(VLOOKUP(A17,【入力用】個人登録票!$A$21:$P$50,3,FALSE)),"",VLOOKUP(A17,【入力用】個人登録票!$A$21:$P$50,3,FALSE)) &amp; IF(ISERROR(VLOOKUP(A17,【入力用】個人登録票!$A$59:$P$127,3,FALSE)),"",VLOOKUP(A17,【入力用】個人登録票!$A$59:$P$127,3,FALSE))</f>
        <v/>
      </c>
      <c r="T17" s="940"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941"/>
      <c r="V17" s="942"/>
      <c r="W17" s="316"/>
      <c r="AE17" s="327"/>
      <c r="AF17" s="316"/>
    </row>
    <row r="18" spans="1:32" s="317" customFormat="1" ht="20.25" customHeight="1">
      <c r="A18" s="324">
        <f>【入力用】東西・全日本インカレ申込書!A18</f>
        <v>0</v>
      </c>
      <c r="B18" s="328">
        <v>5</v>
      </c>
      <c r="C18" s="915" t="str">
        <f>IF(ISERROR(VLOOKUP(A18,【入力用】個人登録票!$A$21:$P$50,2,FALSE)),"",VLOOKUP(A18,【入力用】個人登録票!$A$21:$P$50,2,FALSE)) &amp; IF(ISERROR(VLOOKUP(A18,【入力用】個人登録票!$A$59:$P$127,2,FALSE)),"",VLOOKUP(A18,【入力用】個人登録票!$A$59:$P$127,2,FALSE))</f>
        <v/>
      </c>
      <c r="D18" s="916"/>
      <c r="E18" s="917" t="str">
        <f>IF(ISERROR(VLOOKUP(A18,【入力用】個人登録票!$A$21:$P$50,13,FALSE)),"",VLOOKUP(A18,【入力用】個人登録票!$A$21:$P$50,13,FALSE)) &amp; IF(ISERROR(VLOOKUP(A18,【入力用】個人登録票!$A$59:$P$127,13,FALSE)),"",VLOOKUP(A18,【入力用】個人登録票!$A$59:$P$127,13,FALSE))</f>
        <v/>
      </c>
      <c r="F18" s="918"/>
      <c r="G18" s="1061" t="str">
        <f>IF(ISERROR(VLOOKUP(A18,【入力用】個人登録票!$A$21:$P$50,15,FALSE)),"",VLOOKUP(A18,【入力用】個人登録票!$A$21:$P$50,15,FALSE)) &amp; IF(ISERROR(VLOOKUP(A18,【入力用】個人登録票!$A$59:$P$127,15,FALSE)),"",VLOOKUP(A18,【入力用】個人登録票!$A$59:$P$127,15,FALSE))</f>
        <v/>
      </c>
      <c r="H18" s="932" t="str">
        <f>IF(ISERROR(VLOOKUP(A18,【入力用】個人登録票!$A$21:$P$50,5,FALSE)),"",VLOOKUP(A18,【入力用】個人登録票!$A$21:$P$50,5,FALSE)) &amp; IF(ISERROR(VLOOKUP(A18,【入力用】個人登録票!$A$59:$P$127,5,FALSE)),"",VLOOKUP(A18,【入力用】個人登録票!$A$59:$P$127,5,FALSE))</f>
        <v/>
      </c>
      <c r="I18" s="933"/>
      <c r="J18" s="934"/>
      <c r="K18" s="932" t="str">
        <f>IF(ISERROR(VLOOKUP(A18,【入力用】個人登録票!$A$21:$P$50,6,FALSE)),"",VLOOKUP(A18,【入力用】個人登録票!$A$21:$P$50,6,FALSE)) &amp; IF(ISERROR(VLOOKUP(A18,【入力用】個人登録票!$A$59:$P$127,6,FALSE)),"",VLOOKUP(A18,【入力用】個人登録票!$A$59:$P$127,6,FALSE))</f>
        <v/>
      </c>
      <c r="L18" s="933"/>
      <c r="M18" s="934"/>
      <c r="N18" s="935">
        <f>【入力用】東西・全日本インカレ申込書!N18</f>
        <v>0</v>
      </c>
      <c r="O18" s="936"/>
      <c r="P18" s="937" t="str">
        <f>IF(ISERROR(VLOOKUP(A18,【入力用】個人登録票!$A$21:$P$50,8,FALSE)),"",VLOOKUP(A18,【入力用】個人登録票!$A$21:$P$50,8,FALSE)) &amp; IF(ISERROR(VLOOKUP(A18,【入力用】個人登録票!$A$59:$P$127,8,FALSE)),"",VLOOKUP(A18,【入力用】個人登録票!$A$59:$P$127,8,FALSE))</f>
        <v/>
      </c>
      <c r="Q18" s="938"/>
      <c r="R18" s="939"/>
      <c r="S18" s="329" t="str">
        <f>IF(ISERROR(VLOOKUP(A18,【入力用】個人登録票!$A$21:$P$50,3,FALSE)),"",VLOOKUP(A18,【入力用】個人登録票!$A$21:$P$50,3,FALSE)) &amp; IF(ISERROR(VLOOKUP(A18,【入力用】個人登録票!$A$59:$P$127,3,FALSE)),"",VLOOKUP(A18,【入力用】個人登録票!$A$59:$P$127,3,FALSE))</f>
        <v/>
      </c>
      <c r="T18" s="940"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941"/>
      <c r="V18" s="942"/>
      <c r="W18" s="316"/>
      <c r="AE18" s="327"/>
      <c r="AF18" s="316"/>
    </row>
    <row r="19" spans="1:32" s="317" customFormat="1" ht="20.25" customHeight="1">
      <c r="A19" s="324">
        <f>【入力用】東西・全日本インカレ申込書!A19</f>
        <v>0</v>
      </c>
      <c r="B19" s="328">
        <v>6</v>
      </c>
      <c r="C19" s="915" t="str">
        <f>IF(ISERROR(VLOOKUP(A19,【入力用】個人登録票!$A$21:$P$50,2,FALSE)),"",VLOOKUP(A19,【入力用】個人登録票!$A$21:$P$50,2,FALSE)) &amp; IF(ISERROR(VLOOKUP(A19,【入力用】個人登録票!$A$59:$P$127,2,FALSE)),"",VLOOKUP(A19,【入力用】個人登録票!$A$59:$P$127,2,FALSE))</f>
        <v/>
      </c>
      <c r="D19" s="916"/>
      <c r="E19" s="917" t="str">
        <f>IF(ISERROR(VLOOKUP(A19,【入力用】個人登録票!$A$21:$P$50,13,FALSE)),"",VLOOKUP(A19,【入力用】個人登録票!$A$21:$P$50,13,FALSE)) &amp; IF(ISERROR(VLOOKUP(A19,【入力用】個人登録票!$A$59:$P$127,13,FALSE)),"",VLOOKUP(A19,【入力用】個人登録票!$A$59:$P$127,13,FALSE))</f>
        <v/>
      </c>
      <c r="F19" s="918"/>
      <c r="G19" s="1061" t="str">
        <f>IF(ISERROR(VLOOKUP(A19,【入力用】個人登録票!$A$21:$P$50,15,FALSE)),"",VLOOKUP(A19,【入力用】個人登録票!$A$21:$P$50,15,FALSE)) &amp; IF(ISERROR(VLOOKUP(A19,【入力用】個人登録票!$A$59:$P$127,15,FALSE)),"",VLOOKUP(A19,【入力用】個人登録票!$A$59:$P$127,15,FALSE))</f>
        <v/>
      </c>
      <c r="H19" s="932" t="str">
        <f>IF(ISERROR(VLOOKUP(A19,【入力用】個人登録票!$A$21:$P$50,5,FALSE)),"",VLOOKUP(A19,【入力用】個人登録票!$A$21:$P$50,5,FALSE)) &amp; IF(ISERROR(VLOOKUP(A19,【入力用】個人登録票!$A$59:$P$127,5,FALSE)),"",VLOOKUP(A19,【入力用】個人登録票!$A$59:$P$127,5,FALSE))</f>
        <v/>
      </c>
      <c r="I19" s="933"/>
      <c r="J19" s="934"/>
      <c r="K19" s="932" t="str">
        <f>IF(ISERROR(VLOOKUP(A19,【入力用】個人登録票!$A$21:$P$50,6,FALSE)),"",VLOOKUP(A19,【入力用】個人登録票!$A$21:$P$50,6,FALSE)) &amp; IF(ISERROR(VLOOKUP(A19,【入力用】個人登録票!$A$59:$P$127,6,FALSE)),"",VLOOKUP(A19,【入力用】個人登録票!$A$59:$P$127,6,FALSE))</f>
        <v/>
      </c>
      <c r="L19" s="933"/>
      <c r="M19" s="934"/>
      <c r="N19" s="935">
        <f>【入力用】東西・全日本インカレ申込書!N19</f>
        <v>0</v>
      </c>
      <c r="O19" s="936"/>
      <c r="P19" s="937" t="str">
        <f>IF(ISERROR(VLOOKUP(A19,【入力用】個人登録票!$A$21:$P$50,8,FALSE)),"",VLOOKUP(A19,【入力用】個人登録票!$A$21:$P$50,8,FALSE)) &amp; IF(ISERROR(VLOOKUP(A19,【入力用】個人登録票!$A$59:$P$127,8,FALSE)),"",VLOOKUP(A19,【入力用】個人登録票!$A$59:$P$127,8,FALSE))</f>
        <v/>
      </c>
      <c r="Q19" s="938"/>
      <c r="R19" s="939"/>
      <c r="S19" s="329" t="str">
        <f>IF(ISERROR(VLOOKUP(A19,【入力用】個人登録票!$A$21:$P$50,3,FALSE)),"",VLOOKUP(A19,【入力用】個人登録票!$A$21:$P$50,3,FALSE)) &amp; IF(ISERROR(VLOOKUP(A19,【入力用】個人登録票!$A$59:$P$127,3,FALSE)),"",VLOOKUP(A19,【入力用】個人登録票!$A$59:$P$127,3,FALSE))</f>
        <v/>
      </c>
      <c r="T19" s="940"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941"/>
      <c r="V19" s="942"/>
      <c r="W19" s="316"/>
      <c r="AE19" s="327"/>
    </row>
    <row r="20" spans="1:32" s="317" customFormat="1" ht="20.25" customHeight="1">
      <c r="A20" s="324">
        <f>【入力用】東西・全日本インカレ申込書!A20</f>
        <v>0</v>
      </c>
      <c r="B20" s="328">
        <v>7</v>
      </c>
      <c r="C20" s="915" t="str">
        <f>IF(ISERROR(VLOOKUP(A20,【入力用】個人登録票!$A$21:$P$50,2,FALSE)),"",VLOOKUP(A20,【入力用】個人登録票!$A$21:$P$50,2,FALSE)) &amp; IF(ISERROR(VLOOKUP(A20,【入力用】個人登録票!$A$59:$P$127,2,FALSE)),"",VLOOKUP(A20,【入力用】個人登録票!$A$59:$P$127,2,FALSE))</f>
        <v/>
      </c>
      <c r="D20" s="916"/>
      <c r="E20" s="917" t="str">
        <f>IF(ISERROR(VLOOKUP(A20,【入力用】個人登録票!$A$21:$P$50,13,FALSE)),"",VLOOKUP(A20,【入力用】個人登録票!$A$21:$P$50,13,FALSE)) &amp; IF(ISERROR(VLOOKUP(A20,【入力用】個人登録票!$A$59:$P$127,13,FALSE)),"",VLOOKUP(A20,【入力用】個人登録票!$A$59:$P$127,13,FALSE))</f>
        <v/>
      </c>
      <c r="F20" s="918"/>
      <c r="G20" s="1061" t="str">
        <f>IF(ISERROR(VLOOKUP(A20,【入力用】個人登録票!$A$21:$P$50,15,FALSE)),"",VLOOKUP(A20,【入力用】個人登録票!$A$21:$P$50,15,FALSE)) &amp; IF(ISERROR(VLOOKUP(A20,【入力用】個人登録票!$A$59:$P$127,15,FALSE)),"",VLOOKUP(A20,【入力用】個人登録票!$A$59:$P$127,15,FALSE))</f>
        <v/>
      </c>
      <c r="H20" s="932" t="str">
        <f>IF(ISERROR(VLOOKUP(A20,【入力用】個人登録票!$A$21:$P$50,5,FALSE)),"",VLOOKUP(A20,【入力用】個人登録票!$A$21:$P$50,5,FALSE)) &amp; IF(ISERROR(VLOOKUP(A20,【入力用】個人登録票!$A$59:$P$127,5,FALSE)),"",VLOOKUP(A20,【入力用】個人登録票!$A$59:$P$127,5,FALSE))</f>
        <v/>
      </c>
      <c r="I20" s="933"/>
      <c r="J20" s="934"/>
      <c r="K20" s="932" t="str">
        <f>IF(ISERROR(VLOOKUP(A20,【入力用】個人登録票!$A$21:$P$50,6,FALSE)),"",VLOOKUP(A20,【入力用】個人登録票!$A$21:$P$50,6,FALSE)) &amp; IF(ISERROR(VLOOKUP(A20,【入力用】個人登録票!$A$59:$P$127,6,FALSE)),"",VLOOKUP(A20,【入力用】個人登録票!$A$59:$P$127,6,FALSE))</f>
        <v/>
      </c>
      <c r="L20" s="933"/>
      <c r="M20" s="934"/>
      <c r="N20" s="935">
        <f>【入力用】東西・全日本インカレ申込書!N20</f>
        <v>0</v>
      </c>
      <c r="O20" s="936"/>
      <c r="P20" s="937" t="str">
        <f>IF(ISERROR(VLOOKUP(A20,【入力用】個人登録票!$A$21:$P$50,8,FALSE)),"",VLOOKUP(A20,【入力用】個人登録票!$A$21:$P$50,8,FALSE)) &amp; IF(ISERROR(VLOOKUP(A20,【入力用】個人登録票!$A$59:$P$127,8,FALSE)),"",VLOOKUP(A20,【入力用】個人登録票!$A$59:$P$127,8,FALSE))</f>
        <v/>
      </c>
      <c r="Q20" s="938"/>
      <c r="R20" s="939"/>
      <c r="S20" s="329" t="str">
        <f>IF(ISERROR(VLOOKUP(A20,【入力用】個人登録票!$A$21:$P$50,3,FALSE)),"",VLOOKUP(A20,【入力用】個人登録票!$A$21:$P$50,3,FALSE)) &amp; IF(ISERROR(VLOOKUP(A20,【入力用】個人登録票!$A$59:$P$127,3,FALSE)),"",VLOOKUP(A20,【入力用】個人登録票!$A$59:$P$127,3,FALSE))</f>
        <v/>
      </c>
      <c r="T20" s="940"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941"/>
      <c r="V20" s="942"/>
      <c r="W20" s="316"/>
      <c r="AE20" s="327"/>
    </row>
    <row r="21" spans="1:32" s="317" customFormat="1" ht="20.25" customHeight="1">
      <c r="A21" s="324">
        <f>【入力用】東西・全日本インカレ申込書!A21</f>
        <v>0</v>
      </c>
      <c r="B21" s="328">
        <v>8</v>
      </c>
      <c r="C21" s="915" t="str">
        <f>IF(ISERROR(VLOOKUP(A21,【入力用】個人登録票!$A$21:$P$50,2,FALSE)),"",VLOOKUP(A21,【入力用】個人登録票!$A$21:$P$50,2,FALSE)) &amp; IF(ISERROR(VLOOKUP(A21,【入力用】個人登録票!$A$59:$P$127,2,FALSE)),"",VLOOKUP(A21,【入力用】個人登録票!$A$59:$P$127,2,FALSE))</f>
        <v/>
      </c>
      <c r="D21" s="916"/>
      <c r="E21" s="917" t="str">
        <f>IF(ISERROR(VLOOKUP(A21,【入力用】個人登録票!$A$21:$P$50,13,FALSE)),"",VLOOKUP(A21,【入力用】個人登録票!$A$21:$P$50,13,FALSE)) &amp; IF(ISERROR(VLOOKUP(A21,【入力用】個人登録票!$A$59:$P$127,13,FALSE)),"",VLOOKUP(A21,【入力用】個人登録票!$A$59:$P$127,13,FALSE))</f>
        <v/>
      </c>
      <c r="F21" s="918"/>
      <c r="G21" s="1061" t="str">
        <f>IF(ISERROR(VLOOKUP(A21,【入力用】個人登録票!$A$21:$P$50,15,FALSE)),"",VLOOKUP(A21,【入力用】個人登録票!$A$21:$P$50,15,FALSE)) &amp; IF(ISERROR(VLOOKUP(A21,【入力用】個人登録票!$A$59:$P$127,15,FALSE)),"",VLOOKUP(A21,【入力用】個人登録票!$A$59:$P$127,15,FALSE))</f>
        <v/>
      </c>
      <c r="H21" s="932" t="str">
        <f>IF(ISERROR(VLOOKUP(A21,【入力用】個人登録票!$A$21:$P$50,5,FALSE)),"",VLOOKUP(A21,【入力用】個人登録票!$A$21:$P$50,5,FALSE)) &amp; IF(ISERROR(VLOOKUP(A21,【入力用】個人登録票!$A$59:$P$127,5,FALSE)),"",VLOOKUP(A21,【入力用】個人登録票!$A$59:$P$127,5,FALSE))</f>
        <v/>
      </c>
      <c r="I21" s="933"/>
      <c r="J21" s="934"/>
      <c r="K21" s="932" t="str">
        <f>IF(ISERROR(VLOOKUP(A21,【入力用】個人登録票!$A$21:$P$50,6,FALSE)),"",VLOOKUP(A21,【入力用】個人登録票!$A$21:$P$50,6,FALSE)) &amp; IF(ISERROR(VLOOKUP(A21,【入力用】個人登録票!$A$59:$P$127,6,FALSE)),"",VLOOKUP(A21,【入力用】個人登録票!$A$59:$P$127,6,FALSE))</f>
        <v/>
      </c>
      <c r="L21" s="933"/>
      <c r="M21" s="934"/>
      <c r="N21" s="935">
        <f>【入力用】東西・全日本インカレ申込書!N21</f>
        <v>0</v>
      </c>
      <c r="O21" s="936"/>
      <c r="P21" s="937" t="str">
        <f>IF(ISERROR(VLOOKUP(A21,【入力用】個人登録票!$A$21:$P$50,8,FALSE)),"",VLOOKUP(A21,【入力用】個人登録票!$A$21:$P$50,8,FALSE)) &amp; IF(ISERROR(VLOOKUP(A21,【入力用】個人登録票!$A$59:$P$127,8,FALSE)),"",VLOOKUP(A21,【入力用】個人登録票!$A$59:$P$127,8,FALSE))</f>
        <v/>
      </c>
      <c r="Q21" s="938"/>
      <c r="R21" s="939"/>
      <c r="S21" s="329" t="str">
        <f>IF(ISERROR(VLOOKUP(A21,【入力用】個人登録票!$A$21:$P$50,3,FALSE)),"",VLOOKUP(A21,【入力用】個人登録票!$A$21:$P$50,3,FALSE)) &amp; IF(ISERROR(VLOOKUP(A21,【入力用】個人登録票!$A$59:$P$127,3,FALSE)),"",VLOOKUP(A21,【入力用】個人登録票!$A$59:$P$127,3,FALSE))</f>
        <v/>
      </c>
      <c r="T21" s="940"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941"/>
      <c r="V21" s="942"/>
      <c r="W21" s="316"/>
      <c r="AE21" s="327"/>
    </row>
    <row r="22" spans="1:32" s="317" customFormat="1" ht="20.25" customHeight="1">
      <c r="A22" s="324">
        <f>【入力用】東西・全日本インカレ申込書!A22</f>
        <v>0</v>
      </c>
      <c r="B22" s="328">
        <v>9</v>
      </c>
      <c r="C22" s="915" t="str">
        <f>IF(ISERROR(VLOOKUP(A22,【入力用】個人登録票!$A$21:$P$50,2,FALSE)),"",VLOOKUP(A22,【入力用】個人登録票!$A$21:$P$50,2,FALSE)) &amp; IF(ISERROR(VLOOKUP(A22,【入力用】個人登録票!$A$59:$P$127,2,FALSE)),"",VLOOKUP(A22,【入力用】個人登録票!$A$59:$P$127,2,FALSE))</f>
        <v/>
      </c>
      <c r="D22" s="916"/>
      <c r="E22" s="917" t="str">
        <f>IF(ISERROR(VLOOKUP(A22,【入力用】個人登録票!$A$21:$P$50,13,FALSE)),"",VLOOKUP(A22,【入力用】個人登録票!$A$21:$P$50,13,FALSE)) &amp; IF(ISERROR(VLOOKUP(A22,【入力用】個人登録票!$A$59:$P$127,13,FALSE)),"",VLOOKUP(A22,【入力用】個人登録票!$A$59:$P$127,13,FALSE))</f>
        <v/>
      </c>
      <c r="F22" s="918"/>
      <c r="G22" s="1061" t="str">
        <f>IF(ISERROR(VLOOKUP(A22,【入力用】個人登録票!$A$21:$P$50,15,FALSE)),"",VLOOKUP(A22,【入力用】個人登録票!$A$21:$P$50,15,FALSE)) &amp; IF(ISERROR(VLOOKUP(A22,【入力用】個人登録票!$A$59:$P$127,15,FALSE)),"",VLOOKUP(A22,【入力用】個人登録票!$A$59:$P$127,15,FALSE))</f>
        <v/>
      </c>
      <c r="H22" s="932" t="str">
        <f>IF(ISERROR(VLOOKUP(A22,【入力用】個人登録票!$A$21:$P$50,5,FALSE)),"",VLOOKUP(A22,【入力用】個人登録票!$A$21:$P$50,5,FALSE)) &amp; IF(ISERROR(VLOOKUP(A22,【入力用】個人登録票!$A$59:$P$127,5,FALSE)),"",VLOOKUP(A22,【入力用】個人登録票!$A$59:$P$127,5,FALSE))</f>
        <v/>
      </c>
      <c r="I22" s="933"/>
      <c r="J22" s="934"/>
      <c r="K22" s="932" t="str">
        <f>IF(ISERROR(VLOOKUP(A22,【入力用】個人登録票!$A$21:$P$50,6,FALSE)),"",VLOOKUP(A22,【入力用】個人登録票!$A$21:$P$50,6,FALSE)) &amp; IF(ISERROR(VLOOKUP(A22,【入力用】個人登録票!$A$59:$P$127,6,FALSE)),"",VLOOKUP(A22,【入力用】個人登録票!$A$59:$P$127,6,FALSE))</f>
        <v/>
      </c>
      <c r="L22" s="933"/>
      <c r="M22" s="934"/>
      <c r="N22" s="935">
        <f>【入力用】東西・全日本インカレ申込書!N22</f>
        <v>0</v>
      </c>
      <c r="O22" s="936"/>
      <c r="P22" s="937" t="str">
        <f>IF(ISERROR(VLOOKUP(A22,【入力用】個人登録票!$A$21:$P$50,8,FALSE)),"",VLOOKUP(A22,【入力用】個人登録票!$A$21:$P$50,8,FALSE)) &amp; IF(ISERROR(VLOOKUP(A22,【入力用】個人登録票!$A$59:$P$127,8,FALSE)),"",VLOOKUP(A22,【入力用】個人登録票!$A$59:$P$127,8,FALSE))</f>
        <v/>
      </c>
      <c r="Q22" s="938"/>
      <c r="R22" s="939"/>
      <c r="S22" s="329" t="str">
        <f>IF(ISERROR(VLOOKUP(A22,【入力用】個人登録票!$A$21:$P$50,3,FALSE)),"",VLOOKUP(A22,【入力用】個人登録票!$A$21:$P$50,3,FALSE)) &amp; IF(ISERROR(VLOOKUP(A22,【入力用】個人登録票!$A$59:$P$127,3,FALSE)),"",VLOOKUP(A22,【入力用】個人登録票!$A$59:$P$127,3,FALSE))</f>
        <v/>
      </c>
      <c r="T22" s="940"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941"/>
      <c r="V22" s="942"/>
      <c r="W22" s="316"/>
      <c r="AE22" s="327"/>
      <c r="AF22" s="330"/>
    </row>
    <row r="23" spans="1:32" s="317" customFormat="1" ht="20.25" customHeight="1">
      <c r="A23" s="324">
        <f>【入力用】東西・全日本インカレ申込書!A23</f>
        <v>0</v>
      </c>
      <c r="B23" s="328">
        <v>10</v>
      </c>
      <c r="C23" s="915" t="str">
        <f>IF(ISERROR(VLOOKUP(A23,【入力用】個人登録票!$A$21:$P$50,2,FALSE)),"",VLOOKUP(A23,【入力用】個人登録票!$A$21:$P$50,2,FALSE)) &amp; IF(ISERROR(VLOOKUP(A23,【入力用】個人登録票!$A$59:$P$127,2,FALSE)),"",VLOOKUP(A23,【入力用】個人登録票!$A$59:$P$127,2,FALSE))</f>
        <v/>
      </c>
      <c r="D23" s="916"/>
      <c r="E23" s="917" t="str">
        <f>IF(ISERROR(VLOOKUP(A23,【入力用】個人登録票!$A$21:$P$50,13,FALSE)),"",VLOOKUP(A23,【入力用】個人登録票!$A$21:$P$50,13,FALSE)) &amp; IF(ISERROR(VLOOKUP(A23,【入力用】個人登録票!$A$59:$P$127,13,FALSE)),"",VLOOKUP(A23,【入力用】個人登録票!$A$59:$P$127,13,FALSE))</f>
        <v/>
      </c>
      <c r="F23" s="918"/>
      <c r="G23" s="1061" t="str">
        <f>IF(ISERROR(VLOOKUP(A23,【入力用】個人登録票!$A$21:$P$50,15,FALSE)),"",VLOOKUP(A23,【入力用】個人登録票!$A$21:$P$50,15,FALSE)) &amp; IF(ISERROR(VLOOKUP(A23,【入力用】個人登録票!$A$59:$P$127,15,FALSE)),"",VLOOKUP(A23,【入力用】個人登録票!$A$59:$P$127,15,FALSE))</f>
        <v/>
      </c>
      <c r="H23" s="932" t="str">
        <f>IF(ISERROR(VLOOKUP(A23,【入力用】個人登録票!$A$21:$P$50,5,FALSE)),"",VLOOKUP(A23,【入力用】個人登録票!$A$21:$P$50,5,FALSE)) &amp; IF(ISERROR(VLOOKUP(A23,【入力用】個人登録票!$A$59:$P$127,5,FALSE)),"",VLOOKUP(A23,【入力用】個人登録票!$A$59:$P$127,5,FALSE))</f>
        <v/>
      </c>
      <c r="I23" s="933"/>
      <c r="J23" s="934"/>
      <c r="K23" s="932" t="str">
        <f>IF(ISERROR(VLOOKUP(A23,【入力用】個人登録票!$A$21:$P$50,6,FALSE)),"",VLOOKUP(A23,【入力用】個人登録票!$A$21:$P$50,6,FALSE)) &amp; IF(ISERROR(VLOOKUP(A23,【入力用】個人登録票!$A$59:$P$127,6,FALSE)),"",VLOOKUP(A23,【入力用】個人登録票!$A$59:$P$127,6,FALSE))</f>
        <v/>
      </c>
      <c r="L23" s="933"/>
      <c r="M23" s="934"/>
      <c r="N23" s="935">
        <f>【入力用】東西・全日本インカレ申込書!N23</f>
        <v>0</v>
      </c>
      <c r="O23" s="936"/>
      <c r="P23" s="937" t="str">
        <f>IF(ISERROR(VLOOKUP(A23,【入力用】個人登録票!$A$21:$P$50,8,FALSE)),"",VLOOKUP(A23,【入力用】個人登録票!$A$21:$P$50,8,FALSE)) &amp; IF(ISERROR(VLOOKUP(A23,【入力用】個人登録票!$A$59:$P$127,8,FALSE)),"",VLOOKUP(A23,【入力用】個人登録票!$A$59:$P$127,8,FALSE))</f>
        <v/>
      </c>
      <c r="Q23" s="938"/>
      <c r="R23" s="939"/>
      <c r="S23" s="329" t="str">
        <f>IF(ISERROR(VLOOKUP(A23,【入力用】個人登録票!$A$21:$P$50,3,FALSE)),"",VLOOKUP(A23,【入力用】個人登録票!$A$21:$P$50,3,FALSE)) &amp; IF(ISERROR(VLOOKUP(A23,【入力用】個人登録票!$A$59:$P$127,3,FALSE)),"",VLOOKUP(A23,【入力用】個人登録票!$A$59:$P$127,3,FALSE))</f>
        <v/>
      </c>
      <c r="T23" s="940"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941"/>
      <c r="V23" s="942"/>
      <c r="W23" s="316"/>
      <c r="AE23" s="327"/>
      <c r="AF23" s="330"/>
    </row>
    <row r="24" spans="1:32" s="317" customFormat="1" ht="20.25" customHeight="1">
      <c r="A24" s="324">
        <f>【入力用】東西・全日本インカレ申込書!A24</f>
        <v>0</v>
      </c>
      <c r="B24" s="328">
        <v>11</v>
      </c>
      <c r="C24" s="915" t="str">
        <f>IF(ISERROR(VLOOKUP(A24,【入力用】個人登録票!$A$21:$P$50,2,FALSE)),"",VLOOKUP(A24,【入力用】個人登録票!$A$21:$P$50,2,FALSE)) &amp; IF(ISERROR(VLOOKUP(A24,【入力用】個人登録票!$A$59:$P$127,2,FALSE)),"",VLOOKUP(A24,【入力用】個人登録票!$A$59:$P$127,2,FALSE))</f>
        <v/>
      </c>
      <c r="D24" s="916"/>
      <c r="E24" s="917" t="str">
        <f>IF(ISERROR(VLOOKUP(A24,【入力用】個人登録票!$A$21:$P$50,13,FALSE)),"",VLOOKUP(A24,【入力用】個人登録票!$A$21:$P$50,13,FALSE)) &amp; IF(ISERROR(VLOOKUP(A24,【入力用】個人登録票!$A$59:$P$127,13,FALSE)),"",VLOOKUP(A24,【入力用】個人登録票!$A$59:$P$127,13,FALSE))</f>
        <v/>
      </c>
      <c r="F24" s="918"/>
      <c r="G24" s="1061" t="str">
        <f>IF(ISERROR(VLOOKUP(A24,【入力用】個人登録票!$A$21:$P$50,15,FALSE)),"",VLOOKUP(A24,【入力用】個人登録票!$A$21:$P$50,15,FALSE)) &amp; IF(ISERROR(VLOOKUP(A24,【入力用】個人登録票!$A$59:$P$127,15,FALSE)),"",VLOOKUP(A24,【入力用】個人登録票!$A$59:$P$127,15,FALSE))</f>
        <v/>
      </c>
      <c r="H24" s="932" t="str">
        <f>IF(ISERROR(VLOOKUP(A24,【入力用】個人登録票!$A$21:$P$50,5,FALSE)),"",VLOOKUP(A24,【入力用】個人登録票!$A$21:$P$50,5,FALSE)) &amp; IF(ISERROR(VLOOKUP(A24,【入力用】個人登録票!$A$59:$P$127,5,FALSE)),"",VLOOKUP(A24,【入力用】個人登録票!$A$59:$P$127,5,FALSE))</f>
        <v/>
      </c>
      <c r="I24" s="933"/>
      <c r="J24" s="934"/>
      <c r="K24" s="932" t="str">
        <f>IF(ISERROR(VLOOKUP(A24,【入力用】個人登録票!$A$21:$P$50,6,FALSE)),"",VLOOKUP(A24,【入力用】個人登録票!$A$21:$P$50,6,FALSE)) &amp; IF(ISERROR(VLOOKUP(A24,【入力用】個人登録票!$A$59:$P$127,6,FALSE)),"",VLOOKUP(A24,【入力用】個人登録票!$A$59:$P$127,6,FALSE))</f>
        <v/>
      </c>
      <c r="L24" s="933"/>
      <c r="M24" s="934"/>
      <c r="N24" s="935">
        <f>【入力用】東西・全日本インカレ申込書!N24</f>
        <v>0</v>
      </c>
      <c r="O24" s="936"/>
      <c r="P24" s="937" t="str">
        <f>IF(ISERROR(VLOOKUP(A24,【入力用】個人登録票!$A$21:$P$50,8,FALSE)),"",VLOOKUP(A24,【入力用】個人登録票!$A$21:$P$50,8,FALSE)) &amp; IF(ISERROR(VLOOKUP(A24,【入力用】個人登録票!$A$59:$P$127,8,FALSE)),"",VLOOKUP(A24,【入力用】個人登録票!$A$59:$P$127,8,FALSE))</f>
        <v/>
      </c>
      <c r="Q24" s="938"/>
      <c r="R24" s="939"/>
      <c r="S24" s="329" t="str">
        <f>IF(ISERROR(VLOOKUP(A24,【入力用】個人登録票!$A$21:$P$50,3,FALSE)),"",VLOOKUP(A24,【入力用】個人登録票!$A$21:$P$50,3,FALSE)) &amp; IF(ISERROR(VLOOKUP(A24,【入力用】個人登録票!$A$59:$P$127,3,FALSE)),"",VLOOKUP(A24,【入力用】個人登録票!$A$59:$P$127,3,FALSE))</f>
        <v/>
      </c>
      <c r="T24" s="940"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941"/>
      <c r="V24" s="942"/>
      <c r="W24" s="316"/>
      <c r="AE24" s="327"/>
      <c r="AF24" s="330"/>
    </row>
    <row r="25" spans="1:32" s="317" customFormat="1" ht="20.25" customHeight="1">
      <c r="A25" s="324">
        <f>【入力用】東西・全日本インカレ申込書!A25</f>
        <v>0</v>
      </c>
      <c r="B25" s="328">
        <v>12</v>
      </c>
      <c r="C25" s="915" t="str">
        <f>IF(ISERROR(VLOOKUP(A25,【入力用】個人登録票!$A$21:$P$50,2,FALSE)),"",VLOOKUP(A25,【入力用】個人登録票!$A$21:$P$50,2,FALSE)) &amp; IF(ISERROR(VLOOKUP(A25,【入力用】個人登録票!$A$59:$P$127,2,FALSE)),"",VLOOKUP(A25,【入力用】個人登録票!$A$59:$P$127,2,FALSE))</f>
        <v/>
      </c>
      <c r="D25" s="916"/>
      <c r="E25" s="917" t="str">
        <f>IF(ISERROR(VLOOKUP(A25,【入力用】個人登録票!$A$21:$P$50,13,FALSE)),"",VLOOKUP(A25,【入力用】個人登録票!$A$21:$P$50,13,FALSE)) &amp; IF(ISERROR(VLOOKUP(A25,【入力用】個人登録票!$A$59:$P$127,13,FALSE)),"",VLOOKUP(A25,【入力用】個人登録票!$A$59:$P$127,13,FALSE))</f>
        <v/>
      </c>
      <c r="F25" s="918"/>
      <c r="G25" s="1061" t="str">
        <f>IF(ISERROR(VLOOKUP(A25,【入力用】個人登録票!$A$21:$P$50,15,FALSE)),"",VLOOKUP(A25,【入力用】個人登録票!$A$21:$P$50,15,FALSE)) &amp; IF(ISERROR(VLOOKUP(A25,【入力用】個人登録票!$A$59:$P$127,15,FALSE)),"",VLOOKUP(A25,【入力用】個人登録票!$A$59:$P$127,15,FALSE))</f>
        <v/>
      </c>
      <c r="H25" s="932" t="str">
        <f>IF(ISERROR(VLOOKUP(A25,【入力用】個人登録票!$A$21:$P$50,5,FALSE)),"",VLOOKUP(A25,【入力用】個人登録票!$A$21:$P$50,5,FALSE)) &amp; IF(ISERROR(VLOOKUP(A25,【入力用】個人登録票!$A$59:$P$127,5,FALSE)),"",VLOOKUP(A25,【入力用】個人登録票!$A$59:$P$127,5,FALSE))</f>
        <v/>
      </c>
      <c r="I25" s="933"/>
      <c r="J25" s="934"/>
      <c r="K25" s="932" t="str">
        <f>IF(ISERROR(VLOOKUP(A25,【入力用】個人登録票!$A$21:$P$50,6,FALSE)),"",VLOOKUP(A25,【入力用】個人登録票!$A$21:$P$50,6,FALSE)) &amp; IF(ISERROR(VLOOKUP(A25,【入力用】個人登録票!$A$59:$P$127,6,FALSE)),"",VLOOKUP(A25,【入力用】個人登録票!$A$59:$P$127,6,FALSE))</f>
        <v/>
      </c>
      <c r="L25" s="933"/>
      <c r="M25" s="934"/>
      <c r="N25" s="935">
        <f>【入力用】東西・全日本インカレ申込書!N25</f>
        <v>0</v>
      </c>
      <c r="O25" s="936"/>
      <c r="P25" s="937" t="str">
        <f>IF(ISERROR(VLOOKUP(A25,【入力用】個人登録票!$A$21:$P$50,8,FALSE)),"",VLOOKUP(A25,【入力用】個人登録票!$A$21:$P$50,8,FALSE)) &amp; IF(ISERROR(VLOOKUP(A25,【入力用】個人登録票!$A$59:$P$127,8,FALSE)),"",VLOOKUP(A25,【入力用】個人登録票!$A$59:$P$127,8,FALSE))</f>
        <v/>
      </c>
      <c r="Q25" s="938"/>
      <c r="R25" s="939"/>
      <c r="S25" s="329" t="str">
        <f>IF(ISERROR(VLOOKUP(A25,【入力用】個人登録票!$A$21:$P$50,3,FALSE)),"",VLOOKUP(A25,【入力用】個人登録票!$A$21:$P$50,3,FALSE)) &amp; IF(ISERROR(VLOOKUP(A25,【入力用】個人登録票!$A$59:$P$127,3,FALSE)),"",VLOOKUP(A25,【入力用】個人登録票!$A$59:$P$127,3,FALSE))</f>
        <v/>
      </c>
      <c r="T25" s="940"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941"/>
      <c r="V25" s="942"/>
      <c r="W25" s="316"/>
      <c r="AE25" s="327"/>
      <c r="AF25" s="330"/>
    </row>
    <row r="26" spans="1:32" s="317" customFormat="1" ht="20.25" customHeight="1">
      <c r="A26" s="324">
        <f>【入力用】東西・全日本インカレ申込書!A26</f>
        <v>0</v>
      </c>
      <c r="B26" s="328">
        <v>13</v>
      </c>
      <c r="C26" s="915" t="str">
        <f>IF(ISERROR(VLOOKUP(A26,【入力用】個人登録票!$A$21:$P$50,2,FALSE)),"",VLOOKUP(A26,【入力用】個人登録票!$A$21:$P$50,2,FALSE)) &amp; IF(ISERROR(VLOOKUP(A26,【入力用】個人登録票!$A$59:$P$127,2,FALSE)),"",VLOOKUP(A26,【入力用】個人登録票!$A$59:$P$127,2,FALSE))</f>
        <v/>
      </c>
      <c r="D26" s="916"/>
      <c r="E26" s="917" t="str">
        <f>IF(ISERROR(VLOOKUP(A26,【入力用】個人登録票!$A$21:$P$50,13,FALSE)),"",VLOOKUP(A26,【入力用】個人登録票!$A$21:$P$50,13,FALSE)) &amp; IF(ISERROR(VLOOKUP(A26,【入力用】個人登録票!$A$59:$P$127,13,FALSE)),"",VLOOKUP(A26,【入力用】個人登録票!$A$59:$P$127,13,FALSE))</f>
        <v/>
      </c>
      <c r="F26" s="918"/>
      <c r="G26" s="1061" t="str">
        <f>IF(ISERROR(VLOOKUP(A26,【入力用】個人登録票!$A$21:$P$50,15,FALSE)),"",VLOOKUP(A26,【入力用】個人登録票!$A$21:$P$50,15,FALSE)) &amp; IF(ISERROR(VLOOKUP(A26,【入力用】個人登録票!$A$59:$P$127,15,FALSE)),"",VLOOKUP(A26,【入力用】個人登録票!$A$59:$P$127,15,FALSE))</f>
        <v/>
      </c>
      <c r="H26" s="932" t="str">
        <f>IF(ISERROR(VLOOKUP(A26,【入力用】個人登録票!$A$21:$P$50,5,FALSE)),"",VLOOKUP(A26,【入力用】個人登録票!$A$21:$P$50,5,FALSE)) &amp; IF(ISERROR(VLOOKUP(A26,【入力用】個人登録票!$A$59:$P$127,5,FALSE)),"",VLOOKUP(A26,【入力用】個人登録票!$A$59:$P$127,5,FALSE))</f>
        <v/>
      </c>
      <c r="I26" s="933"/>
      <c r="J26" s="934"/>
      <c r="K26" s="932" t="str">
        <f>IF(ISERROR(VLOOKUP(A26,【入力用】個人登録票!$A$21:$P$50,6,FALSE)),"",VLOOKUP(A26,【入力用】個人登録票!$A$21:$P$50,6,FALSE)) &amp; IF(ISERROR(VLOOKUP(A26,【入力用】個人登録票!$A$59:$P$127,6,FALSE)),"",VLOOKUP(A26,【入力用】個人登録票!$A$59:$P$127,6,FALSE))</f>
        <v/>
      </c>
      <c r="L26" s="933"/>
      <c r="M26" s="934"/>
      <c r="N26" s="935">
        <f>【入力用】東西・全日本インカレ申込書!N26</f>
        <v>0</v>
      </c>
      <c r="O26" s="936"/>
      <c r="P26" s="937" t="str">
        <f>IF(ISERROR(VLOOKUP(A26,【入力用】個人登録票!$A$21:$P$50,8,FALSE)),"",VLOOKUP(A26,【入力用】個人登録票!$A$21:$P$50,8,FALSE)) &amp; IF(ISERROR(VLOOKUP(A26,【入力用】個人登録票!$A$59:$P$127,8,FALSE)),"",VLOOKUP(A26,【入力用】個人登録票!$A$59:$P$127,8,FALSE))</f>
        <v/>
      </c>
      <c r="Q26" s="938"/>
      <c r="R26" s="939"/>
      <c r="S26" s="329" t="str">
        <f>IF(ISERROR(VLOOKUP(A26,【入力用】個人登録票!$A$21:$P$50,3,FALSE)),"",VLOOKUP(A26,【入力用】個人登録票!$A$21:$P$50,3,FALSE)) &amp; IF(ISERROR(VLOOKUP(A26,【入力用】個人登録票!$A$59:$P$127,3,FALSE)),"",VLOOKUP(A26,【入力用】個人登録票!$A$59:$P$127,3,FALSE))</f>
        <v/>
      </c>
      <c r="T26" s="940"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941"/>
      <c r="V26" s="942"/>
      <c r="W26" s="316"/>
      <c r="AE26" s="327"/>
      <c r="AF26" s="331"/>
    </row>
    <row r="27" spans="1:32" s="317" customFormat="1" ht="20.25" customHeight="1">
      <c r="A27" s="324">
        <f>【入力用】東西・全日本インカレ申込書!A27</f>
        <v>0</v>
      </c>
      <c r="B27" s="328">
        <v>14</v>
      </c>
      <c r="C27" s="915" t="str">
        <f>IF(ISERROR(VLOOKUP(A27,【入力用】個人登録票!$A$21:$P$50,2,FALSE)),"",VLOOKUP(A27,【入力用】個人登録票!$A$21:$P$50,2,FALSE)) &amp; IF(ISERROR(VLOOKUP(A27,【入力用】個人登録票!$A$59:$P$127,2,FALSE)),"",VLOOKUP(A27,【入力用】個人登録票!$A$59:$P$127,2,FALSE))</f>
        <v/>
      </c>
      <c r="D27" s="916"/>
      <c r="E27" s="917" t="str">
        <f>IF(ISERROR(VLOOKUP(A27,【入力用】個人登録票!$A$21:$P$50,13,FALSE)),"",VLOOKUP(A27,【入力用】個人登録票!$A$21:$P$50,13,FALSE)) &amp; IF(ISERROR(VLOOKUP(A27,【入力用】個人登録票!$A$59:$P$127,13,FALSE)),"",VLOOKUP(A27,【入力用】個人登録票!$A$59:$P$127,13,FALSE))</f>
        <v/>
      </c>
      <c r="F27" s="918"/>
      <c r="G27" s="353" t="str">
        <f>IF(ISERROR(VLOOKUP(A27,【入力用】個人登録票!$A$21:$P$50,15,FALSE)),"",VLOOKUP(A27,【入力用】個人登録票!$A$21:$P$50,15,FALSE)) &amp; IF(ISERROR(VLOOKUP(A27,【入力用】個人登録票!$A$59:$P$127,15,FALSE)),"",VLOOKUP(A27,【入力用】個人登録票!$A$59:$P$127,15,FALSE))</f>
        <v/>
      </c>
      <c r="H27" s="932" t="str">
        <f>IF(ISERROR(VLOOKUP(A27,【入力用】個人登録票!$A$21:$P$50,5,FALSE)),"",VLOOKUP(A27,【入力用】個人登録票!$A$21:$P$50,5,FALSE)) &amp; IF(ISERROR(VLOOKUP(A27,【入力用】個人登録票!$A$59:$P$127,5,FALSE)),"",VLOOKUP(A27,【入力用】個人登録票!$A$59:$P$127,5,FALSE))</f>
        <v/>
      </c>
      <c r="I27" s="933"/>
      <c r="J27" s="934"/>
      <c r="K27" s="932" t="str">
        <f>IF(ISERROR(VLOOKUP(A27,【入力用】個人登録票!$A$21:$P$50,6,FALSE)),"",VLOOKUP(A27,【入力用】個人登録票!$A$21:$P$50,6,FALSE)) &amp; IF(ISERROR(VLOOKUP(A27,【入力用】個人登録票!$A$59:$P$127,6,FALSE)),"",VLOOKUP(A27,【入力用】個人登録票!$A$59:$P$127,6,FALSE))</f>
        <v/>
      </c>
      <c r="L27" s="933"/>
      <c r="M27" s="934"/>
      <c r="N27" s="935">
        <f>【入力用】東西・全日本インカレ申込書!N27</f>
        <v>0</v>
      </c>
      <c r="O27" s="936"/>
      <c r="P27" s="937" t="str">
        <f>IF(ISERROR(VLOOKUP(A27,【入力用】個人登録票!$A$21:$P$50,8,FALSE)),"",VLOOKUP(A27,【入力用】個人登録票!$A$21:$P$50,8,FALSE)) &amp; IF(ISERROR(VLOOKUP(A27,【入力用】個人登録票!$A$59:$P$127,8,FALSE)),"",VLOOKUP(A27,【入力用】個人登録票!$A$59:$P$127,8,FALSE))</f>
        <v/>
      </c>
      <c r="Q27" s="938"/>
      <c r="R27" s="939"/>
      <c r="S27" s="329" t="str">
        <f>IF(ISERROR(VLOOKUP(A27,【入力用】個人登録票!$A$21:$P$50,3,FALSE)),"",VLOOKUP(A27,【入力用】個人登録票!$A$21:$P$50,3,FALSE)) &amp; IF(ISERROR(VLOOKUP(A27,【入力用】個人登録票!$A$59:$P$127,3,FALSE)),"",VLOOKUP(A27,【入力用】個人登録票!$A$59:$P$127,3,FALSE))</f>
        <v/>
      </c>
      <c r="T27" s="940"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941"/>
      <c r="V27" s="942"/>
      <c r="W27" s="316"/>
      <c r="AE27" s="327"/>
    </row>
    <row r="28" spans="1:32" s="317" customFormat="1" ht="20.25" customHeight="1">
      <c r="A28" s="324">
        <f>【入力用】東西・全日本インカレ申込書!A28</f>
        <v>0</v>
      </c>
      <c r="B28" s="328">
        <v>15</v>
      </c>
      <c r="C28" s="915" t="str">
        <f>IF(ISERROR(VLOOKUP(A28,【入力用】個人登録票!$A$21:$P$50,2,FALSE)),"",VLOOKUP(A28,【入力用】個人登録票!$A$21:$P$50,2,FALSE)) &amp; IF(ISERROR(VLOOKUP(A28,【入力用】個人登録票!$A$59:$P$127,2,FALSE)),"",VLOOKUP(A28,【入力用】個人登録票!$A$59:$P$127,2,FALSE))</f>
        <v/>
      </c>
      <c r="D28" s="916"/>
      <c r="E28" s="917" t="str">
        <f>IF(ISERROR(VLOOKUP(A28,【入力用】個人登録票!$A$21:$P$50,13,FALSE)),"",VLOOKUP(A28,【入力用】個人登録票!$A$21:$P$50,13,FALSE)) &amp; IF(ISERROR(VLOOKUP(A28,【入力用】個人登録票!$A$59:$P$127,13,FALSE)),"",VLOOKUP(A28,【入力用】個人登録票!$A$59:$P$127,13,FALSE))</f>
        <v/>
      </c>
      <c r="F28" s="918"/>
      <c r="G28" s="1061" t="str">
        <f>IF(ISERROR(VLOOKUP(A28,【入力用】個人登録票!$A$21:$P$50,15,FALSE)),"",VLOOKUP(A28,【入力用】個人登録票!$A$21:$P$50,15,FALSE)) &amp; IF(ISERROR(VLOOKUP(A28,【入力用】個人登録票!$A$59:$P$127,15,FALSE)),"",VLOOKUP(A28,【入力用】個人登録票!$A$59:$P$127,15,FALSE))</f>
        <v/>
      </c>
      <c r="H28" s="932" t="str">
        <f>IF(ISERROR(VLOOKUP(A28,【入力用】個人登録票!$A$21:$P$50,5,FALSE)),"",VLOOKUP(A28,【入力用】個人登録票!$A$21:$P$50,5,FALSE)) &amp; IF(ISERROR(VLOOKUP(A28,【入力用】個人登録票!$A$59:$P$127,5,FALSE)),"",VLOOKUP(A28,【入力用】個人登録票!$A$59:$P$127,5,FALSE))</f>
        <v/>
      </c>
      <c r="I28" s="933"/>
      <c r="J28" s="934"/>
      <c r="K28" s="932" t="str">
        <f>IF(ISERROR(VLOOKUP(A28,【入力用】個人登録票!$A$21:$P$50,6,FALSE)),"",VLOOKUP(A28,【入力用】個人登録票!$A$21:$P$50,6,FALSE)) &amp; IF(ISERROR(VLOOKUP(A28,【入力用】個人登録票!$A$59:$P$127,6,FALSE)),"",VLOOKUP(A28,【入力用】個人登録票!$A$59:$P$127,6,FALSE))</f>
        <v/>
      </c>
      <c r="L28" s="933"/>
      <c r="M28" s="934"/>
      <c r="N28" s="935">
        <f>【入力用】東西・全日本インカレ申込書!N28</f>
        <v>0</v>
      </c>
      <c r="O28" s="936"/>
      <c r="P28" s="937" t="str">
        <f>IF(ISERROR(VLOOKUP(A28,【入力用】個人登録票!$A$21:$P$50,8,FALSE)),"",VLOOKUP(A28,【入力用】個人登録票!$A$21:$P$50,8,FALSE)) &amp; IF(ISERROR(VLOOKUP(A28,【入力用】個人登録票!$A$59:$P$127,8,FALSE)),"",VLOOKUP(A28,【入力用】個人登録票!$A$59:$P$127,8,FALSE))</f>
        <v/>
      </c>
      <c r="Q28" s="938"/>
      <c r="R28" s="939"/>
      <c r="S28" s="329" t="str">
        <f>IF(ISERROR(VLOOKUP(A28,【入力用】個人登録票!$A$21:$P$50,3,FALSE)),"",VLOOKUP(A28,【入力用】個人登録票!$A$21:$P$50,3,FALSE)) &amp; IF(ISERROR(VLOOKUP(A28,【入力用】個人登録票!$A$59:$P$127,3,FALSE)),"",VLOOKUP(A28,【入力用】個人登録票!$A$59:$P$127,3,FALSE))</f>
        <v/>
      </c>
      <c r="T28" s="940"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941"/>
      <c r="V28" s="942"/>
      <c r="W28" s="316"/>
      <c r="AE28" s="327"/>
    </row>
    <row r="29" spans="1:32" s="317" customFormat="1" ht="20.25" customHeight="1">
      <c r="A29" s="324">
        <f>【入力用】東西・全日本インカレ申込書!A29</f>
        <v>0</v>
      </c>
      <c r="B29" s="328">
        <v>16</v>
      </c>
      <c r="C29" s="915" t="str">
        <f>IF(ISERROR(VLOOKUP(A29,【入力用】個人登録票!$A$21:$P$50,2,FALSE)),"",VLOOKUP(A29,【入力用】個人登録票!$A$21:$P$50,2,FALSE)) &amp; IF(ISERROR(VLOOKUP(A29,【入力用】個人登録票!$A$59:$P$127,2,FALSE)),"",VLOOKUP(A29,【入力用】個人登録票!$A$59:$P$127,2,FALSE))</f>
        <v/>
      </c>
      <c r="D29" s="916"/>
      <c r="E29" s="917" t="str">
        <f>IF(ISERROR(VLOOKUP(A29,【入力用】個人登録票!$A$21:$P$50,13,FALSE)),"",VLOOKUP(A29,【入力用】個人登録票!$A$21:$P$50,13,FALSE)) &amp; IF(ISERROR(VLOOKUP(A29,【入力用】個人登録票!$A$59:$P$127,13,FALSE)),"",VLOOKUP(A29,【入力用】個人登録票!$A$59:$P$127,13,FALSE))</f>
        <v/>
      </c>
      <c r="F29" s="918"/>
      <c r="G29" s="1061" t="str">
        <f>IF(ISERROR(VLOOKUP(A29,【入力用】個人登録票!$A$21:$P$50,15,FALSE)),"",VLOOKUP(A29,【入力用】個人登録票!$A$21:$P$50,15,FALSE)) &amp; IF(ISERROR(VLOOKUP(A29,【入力用】個人登録票!$A$59:$P$127,15,FALSE)),"",VLOOKUP(A29,【入力用】個人登録票!$A$59:$P$127,15,FALSE))</f>
        <v/>
      </c>
      <c r="H29" s="932" t="str">
        <f>IF(ISERROR(VLOOKUP(A29,【入力用】個人登録票!$A$21:$P$50,5,FALSE)),"",VLOOKUP(A29,【入力用】個人登録票!$A$21:$P$50,5,FALSE)) &amp; IF(ISERROR(VLOOKUP(A29,【入力用】個人登録票!$A$59:$P$127,5,FALSE)),"",VLOOKUP(A29,【入力用】個人登録票!$A$59:$P$127,5,FALSE))</f>
        <v/>
      </c>
      <c r="I29" s="933"/>
      <c r="J29" s="934"/>
      <c r="K29" s="932" t="str">
        <f>IF(ISERROR(VLOOKUP(A29,【入力用】個人登録票!$A$21:$P$50,6,FALSE)),"",VLOOKUP(A29,【入力用】個人登録票!$A$21:$P$50,6,FALSE)) &amp; IF(ISERROR(VLOOKUP(A29,【入力用】個人登録票!$A$59:$P$127,6,FALSE)),"",VLOOKUP(A29,【入力用】個人登録票!$A$59:$P$127,6,FALSE))</f>
        <v/>
      </c>
      <c r="L29" s="933"/>
      <c r="M29" s="934"/>
      <c r="N29" s="935">
        <f>【入力用】東西・全日本インカレ申込書!N29</f>
        <v>0</v>
      </c>
      <c r="O29" s="936"/>
      <c r="P29" s="937" t="str">
        <f>IF(ISERROR(VLOOKUP(A29,【入力用】個人登録票!$A$21:$P$50,8,FALSE)),"",VLOOKUP(A29,【入力用】個人登録票!$A$21:$P$50,8,FALSE)) &amp; IF(ISERROR(VLOOKUP(A29,【入力用】個人登録票!$A$59:$P$127,8,FALSE)),"",VLOOKUP(A29,【入力用】個人登録票!$A$59:$P$127,8,FALSE))</f>
        <v/>
      </c>
      <c r="Q29" s="938"/>
      <c r="R29" s="939"/>
      <c r="S29" s="329" t="str">
        <f>IF(ISERROR(VLOOKUP(A29,【入力用】個人登録票!$A$21:$P$50,3,FALSE)),"",VLOOKUP(A29,【入力用】個人登録票!$A$21:$P$50,3,FALSE)) &amp; IF(ISERROR(VLOOKUP(A29,【入力用】個人登録票!$A$59:$P$127,3,FALSE)),"",VLOOKUP(A29,【入力用】個人登録票!$A$59:$P$127,3,FALSE))</f>
        <v/>
      </c>
      <c r="T29" s="940"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941"/>
      <c r="V29" s="942"/>
      <c r="W29" s="316"/>
      <c r="AE29" s="327"/>
    </row>
    <row r="30" spans="1:32" s="317" customFormat="1" ht="20.25" customHeight="1">
      <c r="A30" s="324">
        <f>【入力用】東西・全日本インカレ申込書!A30</f>
        <v>0</v>
      </c>
      <c r="B30" s="328">
        <v>17</v>
      </c>
      <c r="C30" s="915" t="str">
        <f>IF(ISERROR(VLOOKUP(A30,【入力用】個人登録票!$A$21:$P$50,2,FALSE)),"",VLOOKUP(A30,【入力用】個人登録票!$A$21:$P$50,2,FALSE)) &amp; IF(ISERROR(VLOOKUP(A30,【入力用】個人登録票!$A$59:$P$127,2,FALSE)),"",VLOOKUP(A30,【入力用】個人登録票!$A$59:$P$127,2,FALSE))</f>
        <v/>
      </c>
      <c r="D30" s="916"/>
      <c r="E30" s="917" t="str">
        <f>IF(ISERROR(VLOOKUP(A30,【入力用】個人登録票!$A$21:$P$50,13,FALSE)),"",VLOOKUP(A30,【入力用】個人登録票!$A$21:$P$50,13,FALSE)) &amp; IF(ISERROR(VLOOKUP(A30,【入力用】個人登録票!$A$59:$P$127,13,FALSE)),"",VLOOKUP(A30,【入力用】個人登録票!$A$59:$P$127,13,FALSE))</f>
        <v/>
      </c>
      <c r="F30" s="918"/>
      <c r="G30" s="1061" t="str">
        <f>IF(ISERROR(VLOOKUP(A30,【入力用】個人登録票!$A$21:$P$50,15,FALSE)),"",VLOOKUP(A30,【入力用】個人登録票!$A$21:$P$50,15,FALSE)) &amp; IF(ISERROR(VLOOKUP(A30,【入力用】個人登録票!$A$59:$P$127,15,FALSE)),"",VLOOKUP(A30,【入力用】個人登録票!$A$59:$P$127,15,FALSE))</f>
        <v/>
      </c>
      <c r="H30" s="932" t="str">
        <f>IF(ISERROR(VLOOKUP(A30,【入力用】個人登録票!$A$21:$P$50,5,FALSE)),"",VLOOKUP(A30,【入力用】個人登録票!$A$21:$P$50,5,FALSE)) &amp; IF(ISERROR(VLOOKUP(A30,【入力用】個人登録票!$A$59:$P$127,5,FALSE)),"",VLOOKUP(A30,【入力用】個人登録票!$A$59:$P$127,5,FALSE))</f>
        <v/>
      </c>
      <c r="I30" s="933"/>
      <c r="J30" s="934"/>
      <c r="K30" s="932" t="str">
        <f>IF(ISERROR(VLOOKUP(A30,【入力用】個人登録票!$A$21:$P$50,6,FALSE)),"",VLOOKUP(A30,【入力用】個人登録票!$A$21:$P$50,6,FALSE)) &amp; IF(ISERROR(VLOOKUP(A30,【入力用】個人登録票!$A$59:$P$127,6,FALSE)),"",VLOOKUP(A30,【入力用】個人登録票!$A$59:$P$127,6,FALSE))</f>
        <v/>
      </c>
      <c r="L30" s="933"/>
      <c r="M30" s="934"/>
      <c r="N30" s="935">
        <f>【入力用】東西・全日本インカレ申込書!N30</f>
        <v>0</v>
      </c>
      <c r="O30" s="936"/>
      <c r="P30" s="937" t="str">
        <f>IF(ISERROR(VLOOKUP(A30,【入力用】個人登録票!$A$21:$P$50,8,FALSE)),"",VLOOKUP(A30,【入力用】個人登録票!$A$21:$P$50,8,FALSE)) &amp; IF(ISERROR(VLOOKUP(A30,【入力用】個人登録票!$A$59:$P$127,8,FALSE)),"",VLOOKUP(A30,【入力用】個人登録票!$A$59:$P$127,8,FALSE))</f>
        <v/>
      </c>
      <c r="Q30" s="938"/>
      <c r="R30" s="939"/>
      <c r="S30" s="329" t="str">
        <f>IF(ISERROR(VLOOKUP(A30,【入力用】個人登録票!$A$21:$P$50,3,FALSE)),"",VLOOKUP(A30,【入力用】個人登録票!$A$21:$P$50,3,FALSE)) &amp; IF(ISERROR(VLOOKUP(A30,【入力用】個人登録票!$A$59:$P$127,3,FALSE)),"",VLOOKUP(A30,【入力用】個人登録票!$A$59:$P$127,3,FALSE))</f>
        <v/>
      </c>
      <c r="T30" s="940"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941"/>
      <c r="V30" s="942"/>
      <c r="W30" s="316"/>
      <c r="AE30" s="327"/>
    </row>
    <row r="31" spans="1:32" s="317" customFormat="1" ht="20.25" customHeight="1">
      <c r="A31" s="324">
        <f>【入力用】東西・全日本インカレ申込書!A31</f>
        <v>0</v>
      </c>
      <c r="B31" s="328">
        <v>18</v>
      </c>
      <c r="C31" s="915" t="str">
        <f>IF(ISERROR(VLOOKUP(A31,【入力用】個人登録票!$A$21:$P$50,2,FALSE)),"",VLOOKUP(A31,【入力用】個人登録票!$A$21:$P$50,2,FALSE)) &amp; IF(ISERROR(VLOOKUP(A31,【入力用】個人登録票!$A$59:$P$127,2,FALSE)),"",VLOOKUP(A31,【入力用】個人登録票!$A$59:$P$127,2,FALSE))</f>
        <v/>
      </c>
      <c r="D31" s="916"/>
      <c r="E31" s="917" t="str">
        <f>IF(ISERROR(VLOOKUP(A31,【入力用】個人登録票!$A$21:$P$50,13,FALSE)),"",VLOOKUP(A31,【入力用】個人登録票!$A$21:$P$50,13,FALSE)) &amp; IF(ISERROR(VLOOKUP(A31,【入力用】個人登録票!$A$59:$P$127,13,FALSE)),"",VLOOKUP(A31,【入力用】個人登録票!$A$59:$P$127,13,FALSE))</f>
        <v/>
      </c>
      <c r="F31" s="918"/>
      <c r="G31" s="1061" t="str">
        <f>IF(ISERROR(VLOOKUP(A31,【入力用】個人登録票!$A$21:$P$50,15,FALSE)),"",VLOOKUP(A31,【入力用】個人登録票!$A$21:$P$50,15,FALSE)) &amp; IF(ISERROR(VLOOKUP(A31,【入力用】個人登録票!$A$59:$P$127,15,FALSE)),"",VLOOKUP(A31,【入力用】個人登録票!$A$59:$P$127,15,FALSE))</f>
        <v/>
      </c>
      <c r="H31" s="932" t="str">
        <f>IF(ISERROR(VLOOKUP(A31,【入力用】個人登録票!$A$21:$P$50,5,FALSE)),"",VLOOKUP(A31,【入力用】個人登録票!$A$21:$P$50,5,FALSE)) &amp; IF(ISERROR(VLOOKUP(A31,【入力用】個人登録票!$A$59:$P$127,5,FALSE)),"",VLOOKUP(A31,【入力用】個人登録票!$A$59:$P$127,5,FALSE))</f>
        <v/>
      </c>
      <c r="I31" s="933"/>
      <c r="J31" s="934"/>
      <c r="K31" s="932" t="str">
        <f>IF(ISERROR(VLOOKUP(A31,【入力用】個人登録票!$A$21:$P$50,6,FALSE)),"",VLOOKUP(A31,【入力用】個人登録票!$A$21:$P$50,6,FALSE)) &amp; IF(ISERROR(VLOOKUP(A31,【入力用】個人登録票!$A$59:$P$127,6,FALSE)),"",VLOOKUP(A31,【入力用】個人登録票!$A$59:$P$127,6,FALSE))</f>
        <v/>
      </c>
      <c r="L31" s="933"/>
      <c r="M31" s="934"/>
      <c r="N31" s="935">
        <f>【入力用】東西・全日本インカレ申込書!N31</f>
        <v>0</v>
      </c>
      <c r="O31" s="936"/>
      <c r="P31" s="937" t="str">
        <f>IF(ISERROR(VLOOKUP(A31,【入力用】個人登録票!$A$21:$P$50,8,FALSE)),"",VLOOKUP(A31,【入力用】個人登録票!$A$21:$P$50,8,FALSE)) &amp; IF(ISERROR(VLOOKUP(A31,【入力用】個人登録票!$A$59:$P$127,8,FALSE)),"",VLOOKUP(A31,【入力用】個人登録票!$A$59:$P$127,8,FALSE))</f>
        <v/>
      </c>
      <c r="Q31" s="938"/>
      <c r="R31" s="939"/>
      <c r="S31" s="329" t="str">
        <f>IF(ISERROR(VLOOKUP(A31,【入力用】個人登録票!$A$21:$P$50,3,FALSE)),"",VLOOKUP(A31,【入力用】個人登録票!$A$21:$P$50,3,FALSE)) &amp; IF(ISERROR(VLOOKUP(A31,【入力用】個人登録票!$A$59:$P$127,3,FALSE)),"",VLOOKUP(A31,【入力用】個人登録票!$A$59:$P$127,3,FALSE))</f>
        <v/>
      </c>
      <c r="T31" s="940"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941"/>
      <c r="V31" s="942"/>
      <c r="W31" s="316"/>
      <c r="AE31" s="327"/>
    </row>
    <row r="32" spans="1:32" s="317" customFormat="1" ht="20.25" customHeight="1">
      <c r="A32" s="324">
        <f>【入力用】東西・全日本インカレ申込書!A32</f>
        <v>0</v>
      </c>
      <c r="B32" s="328">
        <v>19</v>
      </c>
      <c r="C32" s="915" t="str">
        <f>IF(ISERROR(VLOOKUP(A32,【入力用】個人登録票!$A$21:$P$50,2,FALSE)),"",VLOOKUP(A32,【入力用】個人登録票!$A$21:$P$50,2,FALSE)) &amp; IF(ISERROR(VLOOKUP(A32,【入力用】個人登録票!$A$59:$P$127,2,FALSE)),"",VLOOKUP(A32,【入力用】個人登録票!$A$59:$P$127,2,FALSE))</f>
        <v/>
      </c>
      <c r="D32" s="916"/>
      <c r="E32" s="917" t="str">
        <f>IF(ISERROR(VLOOKUP(A32,【入力用】個人登録票!$A$21:$P$50,13,FALSE)),"",VLOOKUP(A32,【入力用】個人登録票!$A$21:$P$50,13,FALSE)) &amp; IF(ISERROR(VLOOKUP(A32,【入力用】個人登録票!$A$59:$P$127,13,FALSE)),"",VLOOKUP(A32,【入力用】個人登録票!$A$59:$P$127,13,FALSE))</f>
        <v/>
      </c>
      <c r="F32" s="918"/>
      <c r="G32" s="1061" t="str">
        <f>IF(ISERROR(VLOOKUP(A32,【入力用】個人登録票!$A$21:$P$50,15,FALSE)),"",VLOOKUP(A32,【入力用】個人登録票!$A$21:$P$50,15,FALSE)) &amp; IF(ISERROR(VLOOKUP(A32,【入力用】個人登録票!$A$59:$P$127,15,FALSE)),"",VLOOKUP(A32,【入力用】個人登録票!$A$59:$P$127,15,FALSE))</f>
        <v/>
      </c>
      <c r="H32" s="932" t="str">
        <f>IF(ISERROR(VLOOKUP(A32,【入力用】個人登録票!$A$21:$P$50,5,FALSE)),"",VLOOKUP(A32,【入力用】個人登録票!$A$21:$P$50,5,FALSE)) &amp; IF(ISERROR(VLOOKUP(A32,【入力用】個人登録票!$A$59:$P$127,5,FALSE)),"",VLOOKUP(A32,【入力用】個人登録票!$A$59:$P$127,5,FALSE))</f>
        <v/>
      </c>
      <c r="I32" s="933"/>
      <c r="J32" s="934"/>
      <c r="K32" s="932" t="str">
        <f>IF(ISERROR(VLOOKUP(A32,【入力用】個人登録票!$A$21:$P$50,6,FALSE)),"",VLOOKUP(A32,【入力用】個人登録票!$A$21:$P$50,6,FALSE)) &amp; IF(ISERROR(VLOOKUP(A32,【入力用】個人登録票!$A$59:$P$127,6,FALSE)),"",VLOOKUP(A32,【入力用】個人登録票!$A$59:$P$127,6,FALSE))</f>
        <v/>
      </c>
      <c r="L32" s="933"/>
      <c r="M32" s="934"/>
      <c r="N32" s="935">
        <f>【入力用】東西・全日本インカレ申込書!N32</f>
        <v>0</v>
      </c>
      <c r="O32" s="936"/>
      <c r="P32" s="937" t="str">
        <f>IF(ISERROR(VLOOKUP(A32,【入力用】個人登録票!$A$21:$P$50,8,FALSE)),"",VLOOKUP(A32,【入力用】個人登録票!$A$21:$P$50,8,FALSE)) &amp; IF(ISERROR(VLOOKUP(A32,【入力用】個人登録票!$A$59:$P$127,8,FALSE)),"",VLOOKUP(A32,【入力用】個人登録票!$A$59:$P$127,8,FALSE))</f>
        <v/>
      </c>
      <c r="Q32" s="938"/>
      <c r="R32" s="939"/>
      <c r="S32" s="329" t="str">
        <f>IF(ISERROR(VLOOKUP(A32,【入力用】個人登録票!$A$21:$P$50,3,FALSE)),"",VLOOKUP(A32,【入力用】個人登録票!$A$21:$P$50,3,FALSE)) &amp; IF(ISERROR(VLOOKUP(A32,【入力用】個人登録票!$A$59:$P$127,3,FALSE)),"",VLOOKUP(A32,【入力用】個人登録票!$A$59:$P$127,3,FALSE))</f>
        <v/>
      </c>
      <c r="T32" s="940"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941"/>
      <c r="V32" s="942"/>
      <c r="W32" s="316"/>
      <c r="AE32" s="327"/>
    </row>
    <row r="33" spans="1:31" s="317" customFormat="1" ht="20.25" customHeight="1">
      <c r="A33" s="324">
        <f>【入力用】東西・全日本インカレ申込書!A33</f>
        <v>0</v>
      </c>
      <c r="B33" s="328">
        <v>20</v>
      </c>
      <c r="C33" s="915" t="str">
        <f>IF(ISERROR(VLOOKUP(A33,【入力用】個人登録票!$A$21:$P$50,2,FALSE)),"",VLOOKUP(A33,【入力用】個人登録票!$A$21:$P$50,2,FALSE)) &amp; IF(ISERROR(VLOOKUP(A33,【入力用】個人登録票!$A$59:$P$127,2,FALSE)),"",VLOOKUP(A33,【入力用】個人登録票!$A$59:$P$127,2,FALSE))</f>
        <v/>
      </c>
      <c r="D33" s="916"/>
      <c r="E33" s="917" t="str">
        <f>IF(ISERROR(VLOOKUP(A33,【入力用】個人登録票!$A$21:$P$50,13,FALSE)),"",VLOOKUP(A33,【入力用】個人登録票!$A$21:$P$50,13,FALSE)) &amp; IF(ISERROR(VLOOKUP(A33,【入力用】個人登録票!$A$59:$P$127,13,FALSE)),"",VLOOKUP(A33,【入力用】個人登録票!$A$59:$P$127,13,FALSE))</f>
        <v/>
      </c>
      <c r="F33" s="918"/>
      <c r="G33" s="1061" t="str">
        <f>IF(ISERROR(VLOOKUP(A33,【入力用】個人登録票!$A$21:$P$50,15,FALSE)),"",VLOOKUP(A33,【入力用】個人登録票!$A$21:$P$50,15,FALSE)) &amp; IF(ISERROR(VLOOKUP(A33,【入力用】個人登録票!$A$59:$P$127,15,FALSE)),"",VLOOKUP(A33,【入力用】個人登録票!$A$59:$P$127,15,FALSE))</f>
        <v/>
      </c>
      <c r="H33" s="932" t="str">
        <f>IF(ISERROR(VLOOKUP(A33,【入力用】個人登録票!$A$21:$P$50,5,FALSE)),"",VLOOKUP(A33,【入力用】個人登録票!$A$21:$P$50,5,FALSE)) &amp; IF(ISERROR(VLOOKUP(A33,【入力用】個人登録票!$A$59:$P$127,5,FALSE)),"",VLOOKUP(A33,【入力用】個人登録票!$A$59:$P$127,5,FALSE))</f>
        <v/>
      </c>
      <c r="I33" s="933"/>
      <c r="J33" s="934"/>
      <c r="K33" s="932" t="str">
        <f>IF(ISERROR(VLOOKUP(A33,【入力用】個人登録票!$A$21:$P$50,6,FALSE)),"",VLOOKUP(A33,【入力用】個人登録票!$A$21:$P$50,6,FALSE)) &amp; IF(ISERROR(VLOOKUP(A33,【入力用】個人登録票!$A$59:$P$127,6,FALSE)),"",VLOOKUP(A33,【入力用】個人登録票!$A$59:$P$127,6,FALSE))</f>
        <v/>
      </c>
      <c r="L33" s="933"/>
      <c r="M33" s="934"/>
      <c r="N33" s="935">
        <f>【入力用】東西・全日本インカレ申込書!N33</f>
        <v>0</v>
      </c>
      <c r="O33" s="936"/>
      <c r="P33" s="937" t="str">
        <f>IF(ISERROR(VLOOKUP(A33,【入力用】個人登録票!$A$21:$P$50,8,FALSE)),"",VLOOKUP(A33,【入力用】個人登録票!$A$21:$P$50,8,FALSE)) &amp; IF(ISERROR(VLOOKUP(A33,【入力用】個人登録票!$A$59:$P$127,8,FALSE)),"",VLOOKUP(A33,【入力用】個人登録票!$A$59:$P$127,8,FALSE))</f>
        <v/>
      </c>
      <c r="Q33" s="938"/>
      <c r="R33" s="939"/>
      <c r="S33" s="329" t="str">
        <f>IF(ISERROR(VLOOKUP(A33,【入力用】個人登録票!$A$21:$P$50,3,FALSE)),"",VLOOKUP(A33,【入力用】個人登録票!$A$21:$P$50,3,FALSE)) &amp; IF(ISERROR(VLOOKUP(A33,【入力用】個人登録票!$A$59:$P$127,3,FALSE)),"",VLOOKUP(A33,【入力用】個人登録票!$A$59:$P$127,3,FALSE))</f>
        <v/>
      </c>
      <c r="T33" s="940"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941"/>
      <c r="V33" s="942"/>
      <c r="W33" s="316"/>
      <c r="AE33" s="327"/>
    </row>
    <row r="34" spans="1:31" s="317" customFormat="1" ht="20.25" customHeight="1">
      <c r="A34" s="324">
        <f>【入力用】東西・全日本インカレ申込書!A34</f>
        <v>0</v>
      </c>
      <c r="B34" s="328">
        <v>21</v>
      </c>
      <c r="C34" s="915" t="str">
        <f>IF(ISERROR(VLOOKUP(A34,【入力用】個人登録票!$A$21:$P$50,2,FALSE)),"",VLOOKUP(A34,【入力用】個人登録票!$A$21:$P$50,2,FALSE)) &amp; IF(ISERROR(VLOOKUP(A34,【入力用】個人登録票!$A$59:$P$127,2,FALSE)),"",VLOOKUP(A34,【入力用】個人登録票!$A$59:$P$127,2,FALSE))</f>
        <v/>
      </c>
      <c r="D34" s="916"/>
      <c r="E34" s="917" t="str">
        <f>IF(ISERROR(VLOOKUP(A34,【入力用】個人登録票!$A$21:$P$50,13,FALSE)),"",VLOOKUP(A34,【入力用】個人登録票!$A$21:$P$50,13,FALSE)) &amp; IF(ISERROR(VLOOKUP(A34,【入力用】個人登録票!$A$59:$P$127,13,FALSE)),"",VLOOKUP(A34,【入力用】個人登録票!$A$59:$P$127,13,FALSE))</f>
        <v/>
      </c>
      <c r="F34" s="918"/>
      <c r="G34" s="1061" t="str">
        <f>IF(ISERROR(VLOOKUP(A34,【入力用】個人登録票!$A$21:$P$50,15,FALSE)),"",VLOOKUP(A34,【入力用】個人登録票!$A$21:$P$50,15,FALSE)) &amp; IF(ISERROR(VLOOKUP(A34,【入力用】個人登録票!$A$59:$P$127,15,FALSE)),"",VLOOKUP(A34,【入力用】個人登録票!$A$59:$P$127,15,FALSE))</f>
        <v/>
      </c>
      <c r="H34" s="932" t="str">
        <f>IF(ISERROR(VLOOKUP(A34,【入力用】個人登録票!$A$21:$P$50,5,FALSE)),"",VLOOKUP(A34,【入力用】個人登録票!$A$21:$P$50,5,FALSE)) &amp; IF(ISERROR(VLOOKUP(A34,【入力用】個人登録票!$A$59:$P$127,5,FALSE)),"",VLOOKUP(A34,【入力用】個人登録票!$A$59:$P$127,5,FALSE))</f>
        <v/>
      </c>
      <c r="I34" s="933"/>
      <c r="J34" s="934"/>
      <c r="K34" s="932" t="str">
        <f>IF(ISERROR(VLOOKUP(A34,【入力用】個人登録票!$A$21:$P$50,6,FALSE)),"",VLOOKUP(A34,【入力用】個人登録票!$A$21:$P$50,6,FALSE)) &amp; IF(ISERROR(VLOOKUP(A34,【入力用】個人登録票!$A$59:$P$127,6,FALSE)),"",VLOOKUP(A34,【入力用】個人登録票!$A$59:$P$127,6,FALSE))</f>
        <v/>
      </c>
      <c r="L34" s="933"/>
      <c r="M34" s="934"/>
      <c r="N34" s="935">
        <f>【入力用】東西・全日本インカレ申込書!N34</f>
        <v>0</v>
      </c>
      <c r="O34" s="936"/>
      <c r="P34" s="937" t="str">
        <f>IF(ISERROR(VLOOKUP(A34,【入力用】個人登録票!$A$21:$P$50,8,FALSE)),"",VLOOKUP(A34,【入力用】個人登録票!$A$21:$P$50,8,FALSE)) &amp; IF(ISERROR(VLOOKUP(A34,【入力用】個人登録票!$A$59:$P$127,8,FALSE)),"",VLOOKUP(A34,【入力用】個人登録票!$A$59:$P$127,8,FALSE))</f>
        <v/>
      </c>
      <c r="Q34" s="938"/>
      <c r="R34" s="939"/>
      <c r="S34" s="329" t="str">
        <f>IF(ISERROR(VLOOKUP(A34,【入力用】個人登録票!$A$21:$P$50,3,FALSE)),"",VLOOKUP(A34,【入力用】個人登録票!$A$21:$P$50,3,FALSE)) &amp; IF(ISERROR(VLOOKUP(A34,【入力用】個人登録票!$A$59:$P$127,3,FALSE)),"",VLOOKUP(A34,【入力用】個人登録票!$A$59:$P$127,3,FALSE))</f>
        <v/>
      </c>
      <c r="T34" s="940"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941"/>
      <c r="V34" s="942"/>
      <c r="W34" s="316"/>
      <c r="AE34" s="327"/>
    </row>
    <row r="35" spans="1:31" s="317" customFormat="1" ht="20.25" customHeight="1">
      <c r="A35" s="324">
        <f>【入力用】東西・全日本インカレ申込書!A35</f>
        <v>0</v>
      </c>
      <c r="B35" s="328">
        <v>22</v>
      </c>
      <c r="C35" s="915" t="str">
        <f>IF(ISERROR(VLOOKUP(A35,【入力用】個人登録票!$A$21:$P$50,2,FALSE)),"",VLOOKUP(A35,【入力用】個人登録票!$A$21:$P$50,2,FALSE)) &amp; IF(ISERROR(VLOOKUP(A35,【入力用】個人登録票!$A$59:$P$127,2,FALSE)),"",VLOOKUP(A35,【入力用】個人登録票!$A$59:$P$127,2,FALSE))</f>
        <v/>
      </c>
      <c r="D35" s="916"/>
      <c r="E35" s="917" t="str">
        <f>IF(ISERROR(VLOOKUP(A35,【入力用】個人登録票!$A$21:$P$50,13,FALSE)),"",VLOOKUP(A35,【入力用】個人登録票!$A$21:$P$50,13,FALSE)) &amp; IF(ISERROR(VLOOKUP(A35,【入力用】個人登録票!$A$59:$P$127,13,FALSE)),"",VLOOKUP(A35,【入力用】個人登録票!$A$59:$P$127,13,FALSE))</f>
        <v/>
      </c>
      <c r="F35" s="918"/>
      <c r="G35" s="1061" t="str">
        <f>IF(ISERROR(VLOOKUP(A35,【入力用】個人登録票!$A$21:$P$50,15,FALSE)),"",VLOOKUP(A35,【入力用】個人登録票!$A$21:$P$50,15,FALSE)) &amp; IF(ISERROR(VLOOKUP(A35,【入力用】個人登録票!$A$59:$P$127,15,FALSE)),"",VLOOKUP(A35,【入力用】個人登録票!$A$59:$P$127,15,FALSE))</f>
        <v/>
      </c>
      <c r="H35" s="932" t="str">
        <f>IF(ISERROR(VLOOKUP(A35,【入力用】個人登録票!$A$21:$P$50,5,FALSE)),"",VLOOKUP(A35,【入力用】個人登録票!$A$21:$P$50,5,FALSE)) &amp; IF(ISERROR(VLOOKUP(A35,【入力用】個人登録票!$A$59:$P$127,5,FALSE)),"",VLOOKUP(A35,【入力用】個人登録票!$A$59:$P$127,5,FALSE))</f>
        <v/>
      </c>
      <c r="I35" s="933"/>
      <c r="J35" s="934"/>
      <c r="K35" s="932" t="str">
        <f>IF(ISERROR(VLOOKUP(A35,【入力用】個人登録票!$A$21:$P$50,6,FALSE)),"",VLOOKUP(A35,【入力用】個人登録票!$A$21:$P$50,6,FALSE)) &amp; IF(ISERROR(VLOOKUP(A35,【入力用】個人登録票!$A$59:$P$127,6,FALSE)),"",VLOOKUP(A35,【入力用】個人登録票!$A$59:$P$127,6,FALSE))</f>
        <v/>
      </c>
      <c r="L35" s="933"/>
      <c r="M35" s="934"/>
      <c r="N35" s="935">
        <f>【入力用】東西・全日本インカレ申込書!N35</f>
        <v>0</v>
      </c>
      <c r="O35" s="936"/>
      <c r="P35" s="937" t="str">
        <f>IF(ISERROR(VLOOKUP(A35,【入力用】個人登録票!$A$21:$P$50,8,FALSE)),"",VLOOKUP(A35,【入力用】個人登録票!$A$21:$P$50,8,FALSE)) &amp; IF(ISERROR(VLOOKUP(A35,【入力用】個人登録票!$A$59:$P$127,8,FALSE)),"",VLOOKUP(A35,【入力用】個人登録票!$A$59:$P$127,8,FALSE))</f>
        <v/>
      </c>
      <c r="Q35" s="938"/>
      <c r="R35" s="939"/>
      <c r="S35" s="329" t="str">
        <f>IF(ISERROR(VLOOKUP(A35,【入力用】個人登録票!$A$21:$P$50,3,FALSE)),"",VLOOKUP(A35,【入力用】個人登録票!$A$21:$P$50,3,FALSE)) &amp; IF(ISERROR(VLOOKUP(A35,【入力用】個人登録票!$A$59:$P$127,3,FALSE)),"",VLOOKUP(A35,【入力用】個人登録票!$A$59:$P$127,3,FALSE))</f>
        <v/>
      </c>
      <c r="T35" s="940"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941"/>
      <c r="V35" s="942"/>
      <c r="W35" s="316"/>
      <c r="AE35" s="327"/>
    </row>
    <row r="36" spans="1:31" s="317" customFormat="1" ht="20.25" customHeight="1">
      <c r="A36" s="324">
        <f>【入力用】東西・全日本インカレ申込書!A36</f>
        <v>0</v>
      </c>
      <c r="B36" s="328">
        <v>23</v>
      </c>
      <c r="C36" s="915" t="str">
        <f>IF(ISERROR(VLOOKUP(A36,【入力用】個人登録票!$A$21:$P$50,2,FALSE)),"",VLOOKUP(A36,【入力用】個人登録票!$A$21:$P$50,2,FALSE)) &amp; IF(ISERROR(VLOOKUP(A36,【入力用】個人登録票!$A$59:$P$127,2,FALSE)),"",VLOOKUP(A36,【入力用】個人登録票!$A$59:$P$127,2,FALSE))</f>
        <v/>
      </c>
      <c r="D36" s="916"/>
      <c r="E36" s="917" t="str">
        <f>IF(ISERROR(VLOOKUP(A36,【入力用】個人登録票!$A$21:$P$50,13,FALSE)),"",VLOOKUP(A36,【入力用】個人登録票!$A$21:$P$50,13,FALSE)) &amp; IF(ISERROR(VLOOKUP(A36,【入力用】個人登録票!$A$59:$P$127,13,FALSE)),"",VLOOKUP(A36,【入力用】個人登録票!$A$59:$P$127,13,FALSE))</f>
        <v/>
      </c>
      <c r="F36" s="918"/>
      <c r="G36" s="1061" t="str">
        <f>IF(ISERROR(VLOOKUP(A36,【入力用】個人登録票!$A$21:$P$50,15,FALSE)),"",VLOOKUP(A36,【入力用】個人登録票!$A$21:$P$50,15,FALSE)) &amp; IF(ISERROR(VLOOKUP(A36,【入力用】個人登録票!$A$59:$P$127,15,FALSE)),"",VLOOKUP(A36,【入力用】個人登録票!$A$59:$P$127,15,FALSE))</f>
        <v/>
      </c>
      <c r="H36" s="932" t="str">
        <f>IF(ISERROR(VLOOKUP(A36,【入力用】個人登録票!$A$21:$P$50,5,FALSE)),"",VLOOKUP(A36,【入力用】個人登録票!$A$21:$P$50,5,FALSE)) &amp; IF(ISERROR(VLOOKUP(A36,【入力用】個人登録票!$A$59:$P$127,5,FALSE)),"",VLOOKUP(A36,【入力用】個人登録票!$A$59:$P$127,5,FALSE))</f>
        <v/>
      </c>
      <c r="I36" s="933"/>
      <c r="J36" s="934"/>
      <c r="K36" s="932" t="str">
        <f>IF(ISERROR(VLOOKUP(A36,【入力用】個人登録票!$A$21:$P$50,6,FALSE)),"",VLOOKUP(A36,【入力用】個人登録票!$A$21:$P$50,6,FALSE)) &amp; IF(ISERROR(VLOOKUP(A36,【入力用】個人登録票!$A$59:$P$127,6,FALSE)),"",VLOOKUP(A36,【入力用】個人登録票!$A$59:$P$127,6,FALSE))</f>
        <v/>
      </c>
      <c r="L36" s="933"/>
      <c r="M36" s="934"/>
      <c r="N36" s="935">
        <f>【入力用】東西・全日本インカレ申込書!N36</f>
        <v>0</v>
      </c>
      <c r="O36" s="936"/>
      <c r="P36" s="937" t="str">
        <f>IF(ISERROR(VLOOKUP(A36,【入力用】個人登録票!$A$21:$P$50,8,FALSE)),"",VLOOKUP(A36,【入力用】個人登録票!$A$21:$P$50,8,FALSE)) &amp; IF(ISERROR(VLOOKUP(A36,【入力用】個人登録票!$A$59:$P$127,8,FALSE)),"",VLOOKUP(A36,【入力用】個人登録票!$A$59:$P$127,8,FALSE))</f>
        <v/>
      </c>
      <c r="Q36" s="938"/>
      <c r="R36" s="939"/>
      <c r="S36" s="329" t="str">
        <f>IF(ISERROR(VLOOKUP(A36,【入力用】個人登録票!$A$21:$P$50,3,FALSE)),"",VLOOKUP(A36,【入力用】個人登録票!$A$21:$P$50,3,FALSE)) &amp; IF(ISERROR(VLOOKUP(A36,【入力用】個人登録票!$A$59:$P$127,3,FALSE)),"",VLOOKUP(A36,【入力用】個人登録票!$A$59:$P$127,3,FALSE))</f>
        <v/>
      </c>
      <c r="T36" s="940"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941"/>
      <c r="V36" s="942"/>
      <c r="W36" s="316"/>
      <c r="AE36" s="327"/>
    </row>
    <row r="37" spans="1:31" s="317" customFormat="1" ht="20.25" customHeight="1">
      <c r="A37" s="324">
        <f>【入力用】東西・全日本インカレ申込書!A37</f>
        <v>0</v>
      </c>
      <c r="B37" s="328">
        <v>24</v>
      </c>
      <c r="C37" s="915" t="str">
        <f>IF(ISERROR(VLOOKUP(A37,【入力用】個人登録票!$A$21:$P$50,2,FALSE)),"",VLOOKUP(A37,【入力用】個人登録票!$A$21:$P$50,2,FALSE)) &amp; IF(ISERROR(VLOOKUP(A37,【入力用】個人登録票!$A$59:$P$127,2,FALSE)),"",VLOOKUP(A37,【入力用】個人登録票!$A$59:$P$127,2,FALSE))</f>
        <v/>
      </c>
      <c r="D37" s="916"/>
      <c r="E37" s="917" t="str">
        <f>IF(ISERROR(VLOOKUP(A37,【入力用】個人登録票!$A$21:$P$50,13,FALSE)),"",VLOOKUP(A37,【入力用】個人登録票!$A$21:$P$50,13,FALSE)) &amp; IF(ISERROR(VLOOKUP(A37,【入力用】個人登録票!$A$59:$P$127,13,FALSE)),"",VLOOKUP(A37,【入力用】個人登録票!$A$59:$P$127,13,FALSE))</f>
        <v/>
      </c>
      <c r="F37" s="918"/>
      <c r="G37" s="1061" t="str">
        <f>IF(ISERROR(VLOOKUP(A37,【入力用】個人登録票!$A$21:$P$50,15,FALSE)),"",VLOOKUP(A37,【入力用】個人登録票!$A$21:$P$50,15,FALSE)) &amp; IF(ISERROR(VLOOKUP(A37,【入力用】個人登録票!$A$59:$P$127,15,FALSE)),"",VLOOKUP(A37,【入力用】個人登録票!$A$59:$P$127,15,FALSE))</f>
        <v/>
      </c>
      <c r="H37" s="932" t="str">
        <f>IF(ISERROR(VLOOKUP(A37,【入力用】個人登録票!$A$21:$P$50,5,FALSE)),"",VLOOKUP(A37,【入力用】個人登録票!$A$21:$P$50,5,FALSE)) &amp; IF(ISERROR(VLOOKUP(A37,【入力用】個人登録票!$A$59:$P$127,5,FALSE)),"",VLOOKUP(A37,【入力用】個人登録票!$A$59:$P$127,5,FALSE))</f>
        <v/>
      </c>
      <c r="I37" s="933"/>
      <c r="J37" s="934"/>
      <c r="K37" s="932" t="str">
        <f>IF(ISERROR(VLOOKUP(A37,【入力用】個人登録票!$A$21:$P$50,6,FALSE)),"",VLOOKUP(A37,【入力用】個人登録票!$A$21:$P$50,6,FALSE)) &amp; IF(ISERROR(VLOOKUP(A37,【入力用】個人登録票!$A$59:$P$127,6,FALSE)),"",VLOOKUP(A37,【入力用】個人登録票!$A$59:$P$127,6,FALSE))</f>
        <v/>
      </c>
      <c r="L37" s="933"/>
      <c r="M37" s="934"/>
      <c r="N37" s="935">
        <f>【入力用】東西・全日本インカレ申込書!N37</f>
        <v>0</v>
      </c>
      <c r="O37" s="936"/>
      <c r="P37" s="937" t="str">
        <f>IF(ISERROR(VLOOKUP(A37,【入力用】個人登録票!$A$21:$P$50,8,FALSE)),"",VLOOKUP(A37,【入力用】個人登録票!$A$21:$P$50,8,FALSE)) &amp; IF(ISERROR(VLOOKUP(A37,【入力用】個人登録票!$A$59:$P$127,8,FALSE)),"",VLOOKUP(A37,【入力用】個人登録票!$A$59:$P$127,8,FALSE))</f>
        <v/>
      </c>
      <c r="Q37" s="938"/>
      <c r="R37" s="939"/>
      <c r="S37" s="329" t="str">
        <f>IF(ISERROR(VLOOKUP(A37,【入力用】個人登録票!$A$21:$P$50,3,FALSE)),"",VLOOKUP(A37,【入力用】個人登録票!$A$21:$P$50,3,FALSE)) &amp; IF(ISERROR(VLOOKUP(A37,【入力用】個人登録票!$A$59:$P$127,3,FALSE)),"",VLOOKUP(A37,【入力用】個人登録票!$A$59:$P$127,3,FALSE))</f>
        <v/>
      </c>
      <c r="T37" s="940"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941"/>
      <c r="V37" s="942"/>
      <c r="W37" s="316"/>
      <c r="AE37" s="327"/>
    </row>
    <row r="38" spans="1:31" s="317" customFormat="1" ht="20.25" customHeight="1">
      <c r="A38" s="324">
        <f>【入力用】東西・全日本インカレ申込書!A38</f>
        <v>0</v>
      </c>
      <c r="B38" s="328">
        <v>25</v>
      </c>
      <c r="C38" s="915" t="str">
        <f>IF(ISERROR(VLOOKUP(A38,【入力用】個人登録票!$A$21:$P$50,2,FALSE)),"",VLOOKUP(A38,【入力用】個人登録票!$A$21:$P$50,2,FALSE)) &amp; IF(ISERROR(VLOOKUP(A38,【入力用】個人登録票!$A$59:$P$127,2,FALSE)),"",VLOOKUP(A38,【入力用】個人登録票!$A$59:$P$127,2,FALSE))</f>
        <v/>
      </c>
      <c r="D38" s="916"/>
      <c r="E38" s="917" t="str">
        <f>IF(ISERROR(VLOOKUP(A38,【入力用】個人登録票!$A$21:$P$50,13,FALSE)),"",VLOOKUP(A38,【入力用】個人登録票!$A$21:$P$50,13,FALSE)) &amp; IF(ISERROR(VLOOKUP(A38,【入力用】個人登録票!$A$59:$P$127,13,FALSE)),"",VLOOKUP(A38,【入力用】個人登録票!$A$59:$P$127,13,FALSE))</f>
        <v/>
      </c>
      <c r="F38" s="918"/>
      <c r="G38" s="1061" t="str">
        <f>IF(ISERROR(VLOOKUP(A38,【入力用】個人登録票!$A$21:$P$50,15,FALSE)),"",VLOOKUP(A38,【入力用】個人登録票!$A$21:$P$50,15,FALSE)) &amp; IF(ISERROR(VLOOKUP(A38,【入力用】個人登録票!$A$59:$P$127,15,FALSE)),"",VLOOKUP(A38,【入力用】個人登録票!$A$59:$P$127,15,FALSE))</f>
        <v/>
      </c>
      <c r="H38" s="932" t="str">
        <f>IF(ISERROR(VLOOKUP(A38,【入力用】個人登録票!$A$21:$P$50,5,FALSE)),"",VLOOKUP(A38,【入力用】個人登録票!$A$21:$P$50,5,FALSE)) &amp; IF(ISERROR(VLOOKUP(A38,【入力用】個人登録票!$A$59:$P$127,5,FALSE)),"",VLOOKUP(A38,【入力用】個人登録票!$A$59:$P$127,5,FALSE))</f>
        <v/>
      </c>
      <c r="I38" s="933"/>
      <c r="J38" s="934"/>
      <c r="K38" s="932" t="str">
        <f>IF(ISERROR(VLOOKUP(A38,【入力用】個人登録票!$A$21:$P$50,6,FALSE)),"",VLOOKUP(A38,【入力用】個人登録票!$A$21:$P$50,6,FALSE)) &amp; IF(ISERROR(VLOOKUP(A38,【入力用】個人登録票!$A$59:$P$127,6,FALSE)),"",VLOOKUP(A38,【入力用】個人登録票!$A$59:$P$127,6,FALSE))</f>
        <v/>
      </c>
      <c r="L38" s="933"/>
      <c r="M38" s="934"/>
      <c r="N38" s="935">
        <f>【入力用】東西・全日本インカレ申込書!N38</f>
        <v>0</v>
      </c>
      <c r="O38" s="936"/>
      <c r="P38" s="937" t="str">
        <f>IF(ISERROR(VLOOKUP(A38,【入力用】個人登録票!$A$21:$P$50,8,FALSE)),"",VLOOKUP(A38,【入力用】個人登録票!$A$21:$P$50,8,FALSE)) &amp; IF(ISERROR(VLOOKUP(A38,【入力用】個人登録票!$A$59:$P$127,8,FALSE)),"",VLOOKUP(A38,【入力用】個人登録票!$A$59:$P$127,8,FALSE))</f>
        <v/>
      </c>
      <c r="Q38" s="938"/>
      <c r="R38" s="939"/>
      <c r="S38" s="329" t="str">
        <f>IF(ISERROR(VLOOKUP(A38,【入力用】個人登録票!$A$21:$P$50,3,FALSE)),"",VLOOKUP(A38,【入力用】個人登録票!$A$21:$P$50,3,FALSE)) &amp; IF(ISERROR(VLOOKUP(A38,【入力用】個人登録票!$A$59:$P$127,3,FALSE)),"",VLOOKUP(A38,【入力用】個人登録票!$A$59:$P$127,3,FALSE))</f>
        <v/>
      </c>
      <c r="T38" s="940"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941"/>
      <c r="V38" s="942"/>
      <c r="W38" s="316"/>
      <c r="AE38" s="327"/>
    </row>
    <row r="39" spans="1:31" s="317" customFormat="1" ht="20.25" customHeight="1">
      <c r="A39" s="324">
        <f>【入力用】東西・全日本インカレ申込書!A39</f>
        <v>0</v>
      </c>
      <c r="B39" s="328">
        <v>26</v>
      </c>
      <c r="C39" s="915" t="str">
        <f>IF(ISERROR(VLOOKUP(A39,【入力用】個人登録票!$A$21:$P$50,2,FALSE)),"",VLOOKUP(A39,【入力用】個人登録票!$A$21:$P$50,2,FALSE)) &amp; IF(ISERROR(VLOOKUP(A39,【入力用】個人登録票!$A$59:$P$127,2,FALSE)),"",VLOOKUP(A39,【入力用】個人登録票!$A$59:$P$127,2,FALSE))</f>
        <v/>
      </c>
      <c r="D39" s="916"/>
      <c r="E39" s="917" t="str">
        <f>IF(ISERROR(VLOOKUP(A39,【入力用】個人登録票!$A$21:$P$50,13,FALSE)),"",VLOOKUP(A39,【入力用】個人登録票!$A$21:$P$50,13,FALSE)) &amp; IF(ISERROR(VLOOKUP(A39,【入力用】個人登録票!$A$59:$P$127,13,FALSE)),"",VLOOKUP(A39,【入力用】個人登録票!$A$59:$P$127,13,FALSE))</f>
        <v/>
      </c>
      <c r="F39" s="918"/>
      <c r="G39" s="1061" t="str">
        <f>IF(ISERROR(VLOOKUP(A39,【入力用】個人登録票!$A$21:$P$50,15,FALSE)),"",VLOOKUP(A39,【入力用】個人登録票!$A$21:$P$50,15,FALSE)) &amp; IF(ISERROR(VLOOKUP(A39,【入力用】個人登録票!$A$59:$P$127,15,FALSE)),"",VLOOKUP(A39,【入力用】個人登録票!$A$59:$P$127,15,FALSE))</f>
        <v/>
      </c>
      <c r="H39" s="932" t="str">
        <f>IF(ISERROR(VLOOKUP(A39,【入力用】個人登録票!$A$21:$P$50,5,FALSE)),"",VLOOKUP(A39,【入力用】個人登録票!$A$21:$P$50,5,FALSE)) &amp; IF(ISERROR(VLOOKUP(A39,【入力用】個人登録票!$A$59:$P$127,5,FALSE)),"",VLOOKUP(A39,【入力用】個人登録票!$A$59:$P$127,5,FALSE))</f>
        <v/>
      </c>
      <c r="I39" s="933"/>
      <c r="J39" s="934"/>
      <c r="K39" s="932" t="str">
        <f>IF(ISERROR(VLOOKUP(A39,【入力用】個人登録票!$A$21:$P$50,6,FALSE)),"",VLOOKUP(A39,【入力用】個人登録票!$A$21:$P$50,6,FALSE)) &amp; IF(ISERROR(VLOOKUP(A39,【入力用】個人登録票!$A$59:$P$127,6,FALSE)),"",VLOOKUP(A39,【入力用】個人登録票!$A$59:$P$127,6,FALSE))</f>
        <v/>
      </c>
      <c r="L39" s="933"/>
      <c r="M39" s="934"/>
      <c r="N39" s="935">
        <f>【入力用】東西・全日本インカレ申込書!N39</f>
        <v>0</v>
      </c>
      <c r="O39" s="936"/>
      <c r="P39" s="937" t="str">
        <f>IF(ISERROR(VLOOKUP(A39,【入力用】個人登録票!$A$21:$P$50,8,FALSE)),"",VLOOKUP(A39,【入力用】個人登録票!$A$21:$P$50,8,FALSE)) &amp; IF(ISERROR(VLOOKUP(A39,【入力用】個人登録票!$A$59:$P$127,8,FALSE)),"",VLOOKUP(A39,【入力用】個人登録票!$A$59:$P$127,8,FALSE))</f>
        <v/>
      </c>
      <c r="Q39" s="938"/>
      <c r="R39" s="939"/>
      <c r="S39" s="329" t="str">
        <f>IF(ISERROR(VLOOKUP(A39,【入力用】個人登録票!$A$21:$P$50,3,FALSE)),"",VLOOKUP(A39,【入力用】個人登録票!$A$21:$P$50,3,FALSE)) &amp; IF(ISERROR(VLOOKUP(A39,【入力用】個人登録票!$A$59:$P$127,3,FALSE)),"",VLOOKUP(A39,【入力用】個人登録票!$A$59:$P$127,3,FALSE))</f>
        <v/>
      </c>
      <c r="T39" s="940"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941"/>
      <c r="V39" s="942"/>
      <c r="W39" s="316"/>
      <c r="AE39" s="327"/>
    </row>
    <row r="40" spans="1:31" s="317" customFormat="1" ht="20.25" customHeight="1">
      <c r="A40" s="324">
        <f>【入力用】東西・全日本インカレ申込書!A40</f>
        <v>0</v>
      </c>
      <c r="B40" s="328">
        <v>27</v>
      </c>
      <c r="C40" s="915" t="str">
        <f>IF(ISERROR(VLOOKUP(A40,【入力用】個人登録票!$A$21:$P$50,2,FALSE)),"",VLOOKUP(A40,【入力用】個人登録票!$A$21:$P$50,2,FALSE)) &amp; IF(ISERROR(VLOOKUP(A40,【入力用】個人登録票!$A$59:$P$127,2,FALSE)),"",VLOOKUP(A40,【入力用】個人登録票!$A$59:$P$127,2,FALSE))</f>
        <v/>
      </c>
      <c r="D40" s="916"/>
      <c r="E40" s="917" t="str">
        <f>IF(ISERROR(VLOOKUP(A40,【入力用】個人登録票!$A$21:$P$50,13,FALSE)),"",VLOOKUP(A40,【入力用】個人登録票!$A$21:$P$50,13,FALSE)) &amp; IF(ISERROR(VLOOKUP(A40,【入力用】個人登録票!$A$59:$P$127,13,FALSE)),"",VLOOKUP(A40,【入力用】個人登録票!$A$59:$P$127,13,FALSE))</f>
        <v/>
      </c>
      <c r="F40" s="918"/>
      <c r="G40" s="1061" t="str">
        <f>IF(ISERROR(VLOOKUP(A40,【入力用】個人登録票!$A$21:$P$50,15,FALSE)),"",VLOOKUP(A40,【入力用】個人登録票!$A$21:$P$50,15,FALSE)) &amp; IF(ISERROR(VLOOKUP(A40,【入力用】個人登録票!$A$59:$P$127,15,FALSE)),"",VLOOKUP(A40,【入力用】個人登録票!$A$59:$P$127,15,FALSE))</f>
        <v/>
      </c>
      <c r="H40" s="932" t="str">
        <f>IF(ISERROR(VLOOKUP(A40,【入力用】個人登録票!$A$21:$P$50,5,FALSE)),"",VLOOKUP(A40,【入力用】個人登録票!$A$21:$P$50,5,FALSE)) &amp; IF(ISERROR(VLOOKUP(A40,【入力用】個人登録票!$A$59:$P$127,5,FALSE)),"",VLOOKUP(A40,【入力用】個人登録票!$A$59:$P$127,5,FALSE))</f>
        <v/>
      </c>
      <c r="I40" s="933"/>
      <c r="J40" s="934"/>
      <c r="K40" s="932" t="str">
        <f>IF(ISERROR(VLOOKUP(A40,【入力用】個人登録票!$A$21:$P$50,6,FALSE)),"",VLOOKUP(A40,【入力用】個人登録票!$A$21:$P$50,6,FALSE)) &amp; IF(ISERROR(VLOOKUP(A40,【入力用】個人登録票!$A$59:$P$127,6,FALSE)),"",VLOOKUP(A40,【入力用】個人登録票!$A$59:$P$127,6,FALSE))</f>
        <v/>
      </c>
      <c r="L40" s="933"/>
      <c r="M40" s="934"/>
      <c r="N40" s="935">
        <f>【入力用】東西・全日本インカレ申込書!N40</f>
        <v>0</v>
      </c>
      <c r="O40" s="936"/>
      <c r="P40" s="937" t="str">
        <f>IF(ISERROR(VLOOKUP(A40,【入力用】個人登録票!$A$21:$P$50,8,FALSE)),"",VLOOKUP(A40,【入力用】個人登録票!$A$21:$P$50,8,FALSE)) &amp; IF(ISERROR(VLOOKUP(A40,【入力用】個人登録票!$A$59:$P$127,8,FALSE)),"",VLOOKUP(A40,【入力用】個人登録票!$A$59:$P$127,8,FALSE))</f>
        <v/>
      </c>
      <c r="Q40" s="938"/>
      <c r="R40" s="939"/>
      <c r="S40" s="329" t="str">
        <f>IF(ISERROR(VLOOKUP(A40,【入力用】個人登録票!$A$21:$P$50,3,FALSE)),"",VLOOKUP(A40,【入力用】個人登録票!$A$21:$P$50,3,FALSE)) &amp; IF(ISERROR(VLOOKUP(A40,【入力用】個人登録票!$A$59:$P$127,3,FALSE)),"",VLOOKUP(A40,【入力用】個人登録票!$A$59:$P$127,3,FALSE))</f>
        <v/>
      </c>
      <c r="T40" s="940"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941"/>
      <c r="V40" s="942"/>
      <c r="W40" s="316"/>
      <c r="AE40" s="327"/>
    </row>
    <row r="41" spans="1:31" s="317" customFormat="1" ht="20.25" customHeight="1">
      <c r="A41" s="324">
        <f>【入力用】東西・全日本インカレ申込書!A41</f>
        <v>0</v>
      </c>
      <c r="B41" s="328">
        <v>28</v>
      </c>
      <c r="C41" s="915" t="str">
        <f>IF(ISERROR(VLOOKUP(A41,【入力用】個人登録票!$A$21:$P$50,2,FALSE)),"",VLOOKUP(A41,【入力用】個人登録票!$A$21:$P$50,2,FALSE)) &amp; IF(ISERROR(VLOOKUP(A41,【入力用】個人登録票!$A$59:$P$127,2,FALSE)),"",VLOOKUP(A41,【入力用】個人登録票!$A$59:$P$127,2,FALSE))</f>
        <v/>
      </c>
      <c r="D41" s="916"/>
      <c r="E41" s="917" t="str">
        <f>IF(ISERROR(VLOOKUP(A41,【入力用】個人登録票!$A$21:$P$50,13,FALSE)),"",VLOOKUP(A41,【入力用】個人登録票!$A$21:$P$50,13,FALSE)) &amp; IF(ISERROR(VLOOKUP(A41,【入力用】個人登録票!$A$59:$P$127,13,FALSE)),"",VLOOKUP(A41,【入力用】個人登録票!$A$59:$P$127,13,FALSE))</f>
        <v/>
      </c>
      <c r="F41" s="918"/>
      <c r="G41" s="1061" t="str">
        <f>IF(ISERROR(VLOOKUP(A41,【入力用】個人登録票!$A$21:$P$50,15,FALSE)),"",VLOOKUP(A41,【入力用】個人登録票!$A$21:$P$50,15,FALSE)) &amp; IF(ISERROR(VLOOKUP(A41,【入力用】個人登録票!$A$59:$P$127,15,FALSE)),"",VLOOKUP(A41,【入力用】個人登録票!$A$59:$P$127,15,FALSE))</f>
        <v/>
      </c>
      <c r="H41" s="932" t="str">
        <f>IF(ISERROR(VLOOKUP(A41,【入力用】個人登録票!$A$21:$P$50,5,FALSE)),"",VLOOKUP(A41,【入力用】個人登録票!$A$21:$P$50,5,FALSE)) &amp; IF(ISERROR(VLOOKUP(A41,【入力用】個人登録票!$A$59:$P$127,5,FALSE)),"",VLOOKUP(A41,【入力用】個人登録票!$A$59:$P$127,5,FALSE))</f>
        <v/>
      </c>
      <c r="I41" s="933"/>
      <c r="J41" s="934"/>
      <c r="K41" s="932" t="str">
        <f>IF(ISERROR(VLOOKUP(A41,【入力用】個人登録票!$A$21:$P$50,6,FALSE)),"",VLOOKUP(A41,【入力用】個人登録票!$A$21:$P$50,6,FALSE)) &amp; IF(ISERROR(VLOOKUP(A41,【入力用】個人登録票!$A$59:$P$127,6,FALSE)),"",VLOOKUP(A41,【入力用】個人登録票!$A$59:$P$127,6,FALSE))</f>
        <v/>
      </c>
      <c r="L41" s="933"/>
      <c r="M41" s="934"/>
      <c r="N41" s="935">
        <f>【入力用】東西・全日本インカレ申込書!N41</f>
        <v>0</v>
      </c>
      <c r="O41" s="936"/>
      <c r="P41" s="937" t="str">
        <f>IF(ISERROR(VLOOKUP(A41,【入力用】個人登録票!$A$21:$P$50,8,FALSE)),"",VLOOKUP(A41,【入力用】個人登録票!$A$21:$P$50,8,FALSE)) &amp; IF(ISERROR(VLOOKUP(A41,【入力用】個人登録票!$A$59:$P$127,8,FALSE)),"",VLOOKUP(A41,【入力用】個人登録票!$A$59:$P$127,8,FALSE))</f>
        <v/>
      </c>
      <c r="Q41" s="938"/>
      <c r="R41" s="939"/>
      <c r="S41" s="329" t="str">
        <f>IF(ISERROR(VLOOKUP(A41,【入力用】個人登録票!$A$21:$P$50,3,FALSE)),"",VLOOKUP(A41,【入力用】個人登録票!$A$21:$P$50,3,FALSE)) &amp; IF(ISERROR(VLOOKUP(A41,【入力用】個人登録票!$A$59:$P$127,3,FALSE)),"",VLOOKUP(A41,【入力用】個人登録票!$A$59:$P$127,3,FALSE))</f>
        <v/>
      </c>
      <c r="T41" s="940"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941"/>
      <c r="V41" s="942"/>
      <c r="W41" s="316"/>
      <c r="AE41" s="327"/>
    </row>
    <row r="42" spans="1:31" s="317" customFormat="1" ht="20.25" customHeight="1">
      <c r="A42" s="324">
        <f>【入力用】東西・全日本インカレ申込書!A42</f>
        <v>0</v>
      </c>
      <c r="B42" s="328">
        <v>29</v>
      </c>
      <c r="C42" s="915" t="str">
        <f>IF(ISERROR(VLOOKUP(A42,【入力用】個人登録票!$A$21:$P$50,2,FALSE)),"",VLOOKUP(A42,【入力用】個人登録票!$A$21:$P$50,2,FALSE)) &amp; IF(ISERROR(VLOOKUP(A42,【入力用】個人登録票!$A$59:$P$127,2,FALSE)),"",VLOOKUP(A42,【入力用】個人登録票!$A$59:$P$127,2,FALSE))</f>
        <v/>
      </c>
      <c r="D42" s="916"/>
      <c r="E42" s="917" t="str">
        <f>IF(ISERROR(VLOOKUP(A42,【入力用】個人登録票!$A$21:$P$50,13,FALSE)),"",VLOOKUP(A42,【入力用】個人登録票!$A$21:$P$50,13,FALSE)) &amp; IF(ISERROR(VLOOKUP(A42,【入力用】個人登録票!$A$59:$P$127,13,FALSE)),"",VLOOKUP(A42,【入力用】個人登録票!$A$59:$P$127,13,FALSE))</f>
        <v/>
      </c>
      <c r="F42" s="918"/>
      <c r="G42" s="1061" t="str">
        <f>IF(ISERROR(VLOOKUP(A42,【入力用】個人登録票!$A$21:$P$50,15,FALSE)),"",VLOOKUP(A42,【入力用】個人登録票!$A$21:$P$50,15,FALSE)) &amp; IF(ISERROR(VLOOKUP(A42,【入力用】個人登録票!$A$59:$P$127,15,FALSE)),"",VLOOKUP(A42,【入力用】個人登録票!$A$59:$P$127,15,FALSE))</f>
        <v/>
      </c>
      <c r="H42" s="932" t="str">
        <f>IF(ISERROR(VLOOKUP(A42,【入力用】個人登録票!$A$21:$P$50,5,FALSE)),"",VLOOKUP(A42,【入力用】個人登録票!$A$21:$P$50,5,FALSE)) &amp; IF(ISERROR(VLOOKUP(A42,【入力用】個人登録票!$A$59:$P$127,5,FALSE)),"",VLOOKUP(A42,【入力用】個人登録票!$A$59:$P$127,5,FALSE))</f>
        <v/>
      </c>
      <c r="I42" s="933"/>
      <c r="J42" s="934"/>
      <c r="K42" s="932" t="str">
        <f>IF(ISERROR(VLOOKUP(A42,【入力用】個人登録票!$A$21:$P$50,6,FALSE)),"",VLOOKUP(A42,【入力用】個人登録票!$A$21:$P$50,6,FALSE)) &amp; IF(ISERROR(VLOOKUP(A42,【入力用】個人登録票!$A$59:$P$127,6,FALSE)),"",VLOOKUP(A42,【入力用】個人登録票!$A$59:$P$127,6,FALSE))</f>
        <v/>
      </c>
      <c r="L42" s="933"/>
      <c r="M42" s="934"/>
      <c r="N42" s="935">
        <f>【入力用】東西・全日本インカレ申込書!N42</f>
        <v>0</v>
      </c>
      <c r="O42" s="936"/>
      <c r="P42" s="937" t="str">
        <f>IF(ISERROR(VLOOKUP(A42,【入力用】個人登録票!$A$21:$P$50,8,FALSE)),"",VLOOKUP(A42,【入力用】個人登録票!$A$21:$P$50,8,FALSE)) &amp; IF(ISERROR(VLOOKUP(A42,【入力用】個人登録票!$A$59:$P$127,8,FALSE)),"",VLOOKUP(A42,【入力用】個人登録票!$A$59:$P$127,8,FALSE))</f>
        <v/>
      </c>
      <c r="Q42" s="938"/>
      <c r="R42" s="939"/>
      <c r="S42" s="329" t="str">
        <f>IF(ISERROR(VLOOKUP(A42,【入力用】個人登録票!$A$21:$P$50,3,FALSE)),"",VLOOKUP(A42,【入力用】個人登録票!$A$21:$P$50,3,FALSE)) &amp; IF(ISERROR(VLOOKUP(A42,【入力用】個人登録票!$A$59:$P$127,3,FALSE)),"",VLOOKUP(A42,【入力用】個人登録票!$A$59:$P$127,3,FALSE))</f>
        <v/>
      </c>
      <c r="T42" s="940"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941"/>
      <c r="V42" s="942"/>
      <c r="W42" s="316"/>
      <c r="AE42" s="327"/>
    </row>
    <row r="43" spans="1:31" s="317" customFormat="1" ht="20.25" customHeight="1">
      <c r="A43" s="324">
        <f>【入力用】東西・全日本インカレ申込書!A43</f>
        <v>0</v>
      </c>
      <c r="B43" s="332">
        <v>30</v>
      </c>
      <c r="C43" s="943" t="str">
        <f>IF(ISERROR(VLOOKUP(A43,【入力用】個人登録票!$A$21:$P$50,2,FALSE)),"",VLOOKUP(A43,【入力用】個人登録票!$A$21:$P$50,2,FALSE)) &amp; IF(ISERROR(VLOOKUP(A43,【入力用】個人登録票!$A$59:$P$127,2,FALSE)),"",VLOOKUP(A43,【入力用】個人登録票!$A$59:$P$127,2,FALSE))</f>
        <v/>
      </c>
      <c r="D43" s="944"/>
      <c r="E43" s="945" t="str">
        <f>IF(ISERROR(VLOOKUP(A43,【入力用】個人登録票!$A$21:$P$50,13,FALSE)),"",VLOOKUP(A43,【入力用】個人登録票!$A$21:$P$50,13,FALSE)) &amp; IF(ISERROR(VLOOKUP(A43,【入力用】個人登録票!$A$59:$P$127,13,FALSE)),"",VLOOKUP(A43,【入力用】個人登録票!$A$59:$P$127,13,FALSE))</f>
        <v/>
      </c>
      <c r="F43" s="946"/>
      <c r="G43" s="1062" t="str">
        <f>IF(ISERROR(VLOOKUP(A43,【入力用】個人登録票!$A$21:$P$50,15,FALSE)),"",VLOOKUP(A43,【入力用】個人登録票!$A$21:$P$50,15,FALSE)) &amp; IF(ISERROR(VLOOKUP(A43,【入力用】個人登録票!$A$59:$P$127,15,FALSE)),"",VLOOKUP(A43,【入力用】個人登録票!$A$59:$P$127,15,FALSE))</f>
        <v/>
      </c>
      <c r="H43" s="947" t="str">
        <f>IF(ISERROR(VLOOKUP(A43,【入力用】個人登録票!$A$21:$P$50,5,FALSE)),"",VLOOKUP(A43,【入力用】個人登録票!$A$21:$P$50,5,FALSE)) &amp; IF(ISERROR(VLOOKUP(A43,【入力用】個人登録票!$A$59:$P$127,5,FALSE)),"",VLOOKUP(A43,【入力用】個人登録票!$A$59:$P$127,5,FALSE))</f>
        <v/>
      </c>
      <c r="I43" s="948"/>
      <c r="J43" s="949"/>
      <c r="K43" s="947" t="str">
        <f>IF(ISERROR(VLOOKUP(A43,【入力用】個人登録票!$A$21:$P$50,6,FALSE)),"",VLOOKUP(A43,【入力用】個人登録票!$A$21:$P$50,6,FALSE)) &amp; IF(ISERROR(VLOOKUP(A43,【入力用】個人登録票!$A$59:$P$127,6,FALSE)),"",VLOOKUP(A43,【入力用】個人登録票!$A$59:$P$127,6,FALSE))</f>
        <v/>
      </c>
      <c r="L43" s="948"/>
      <c r="M43" s="949"/>
      <c r="N43" s="950">
        <f>【入力用】東西・全日本インカレ申込書!N43</f>
        <v>0</v>
      </c>
      <c r="O43" s="951"/>
      <c r="P43" s="952" t="str">
        <f>IF(ISERROR(VLOOKUP(A43,【入力用】個人登録票!$A$21:$P$50,8,FALSE)),"",VLOOKUP(A43,【入力用】個人登録票!$A$21:$P$50,8,FALSE)) &amp; IF(ISERROR(VLOOKUP(A43,【入力用】個人登録票!$A$59:$P$127,8,FALSE)),"",VLOOKUP(A43,【入力用】個人登録票!$A$59:$P$127,8,FALSE))</f>
        <v/>
      </c>
      <c r="Q43" s="953"/>
      <c r="R43" s="954"/>
      <c r="S43" s="333" t="str">
        <f>IF(ISERROR(VLOOKUP(A43,【入力用】個人登録票!$A$21:$P$50,3,FALSE)),"",VLOOKUP(A43,【入力用】個人登録票!$A$21:$P$50,3,FALSE)) &amp; IF(ISERROR(VLOOKUP(A43,【入力用】個人登録票!$A$59:$P$127,3,FALSE)),"",VLOOKUP(A43,【入力用】個人登録票!$A$59:$P$127,3,FALSE))</f>
        <v/>
      </c>
      <c r="T43" s="955"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956"/>
      <c r="V43" s="957"/>
      <c r="W43" s="316"/>
      <c r="AE43" s="327"/>
    </row>
    <row r="44" spans="1:31" s="317" customFormat="1" ht="6.75" customHeight="1">
      <c r="B44" s="323"/>
      <c r="C44" s="323"/>
      <c r="D44" s="334"/>
      <c r="E44" s="335"/>
      <c r="F44" s="335"/>
      <c r="G44" s="335"/>
      <c r="H44" s="335"/>
      <c r="I44" s="335"/>
      <c r="J44" s="335"/>
      <c r="K44" s="335"/>
      <c r="L44" s="335"/>
      <c r="M44" s="335"/>
      <c r="N44" s="335"/>
      <c r="O44" s="335"/>
      <c r="P44" s="335"/>
      <c r="Q44" s="335"/>
      <c r="R44" s="335"/>
      <c r="S44" s="336"/>
      <c r="T44" s="336"/>
      <c r="U44" s="336"/>
      <c r="V44" s="336"/>
      <c r="W44" s="316"/>
    </row>
    <row r="45" spans="1:31" s="317" customFormat="1" ht="15" customHeight="1">
      <c r="B45" s="888" t="s">
        <v>96</v>
      </c>
      <c r="C45" s="888"/>
      <c r="D45" s="888"/>
      <c r="E45" s="888"/>
      <c r="F45" s="888"/>
      <c r="G45" s="888"/>
      <c r="H45" s="888"/>
      <c r="I45" s="888" t="s">
        <v>97</v>
      </c>
      <c r="J45" s="888"/>
      <c r="K45" s="888"/>
      <c r="L45" s="888"/>
      <c r="M45" s="888" t="s">
        <v>98</v>
      </c>
      <c r="N45" s="888"/>
      <c r="O45" s="888"/>
      <c r="P45" s="888" t="s">
        <v>99</v>
      </c>
      <c r="Q45" s="888"/>
      <c r="R45" s="888"/>
      <c r="S45" s="888" t="s">
        <v>100</v>
      </c>
      <c r="T45" s="888"/>
      <c r="U45" s="888"/>
      <c r="V45" s="888"/>
      <c r="W45" s="316"/>
    </row>
    <row r="46" spans="1:31" s="317" customFormat="1" ht="15" customHeight="1">
      <c r="B46" s="958">
        <f>【入力用】東西・全日本インカレ申込書!B46</f>
        <v>0</v>
      </c>
      <c r="C46" s="959"/>
      <c r="D46" s="959"/>
      <c r="E46" s="959"/>
      <c r="F46" s="959"/>
      <c r="G46" s="959"/>
      <c r="H46" s="959"/>
      <c r="I46" s="958">
        <f>【入力用】東西・全日本インカレ申込書!I46</f>
        <v>0</v>
      </c>
      <c r="J46" s="959"/>
      <c r="K46" s="959"/>
      <c r="L46" s="959"/>
      <c r="M46" s="958">
        <f>【入力用】東西・全日本インカレ申込書!M46</f>
        <v>0</v>
      </c>
      <c r="N46" s="959"/>
      <c r="O46" s="959"/>
      <c r="P46" s="958">
        <f>【入力用】東西・全日本インカレ申込書!P46</f>
        <v>0</v>
      </c>
      <c r="Q46" s="959"/>
      <c r="R46" s="959"/>
      <c r="S46" s="958">
        <f>【入力用】東西・全日本インカレ申込書!S46</f>
        <v>0</v>
      </c>
      <c r="T46" s="959"/>
      <c r="U46" s="959"/>
      <c r="V46" s="959"/>
      <c r="W46" s="337"/>
    </row>
    <row r="47" spans="1:31" s="317" customFormat="1" ht="6.75" customHeight="1">
      <c r="B47" s="323"/>
      <c r="C47" s="323"/>
      <c r="D47" s="316"/>
      <c r="E47" s="316"/>
      <c r="F47" s="316"/>
      <c r="G47" s="316"/>
      <c r="H47" s="316"/>
      <c r="I47" s="316"/>
      <c r="J47" s="316"/>
      <c r="K47" s="316"/>
      <c r="L47" s="316"/>
      <c r="M47" s="316"/>
      <c r="N47" s="316"/>
      <c r="O47" s="316"/>
      <c r="P47" s="316"/>
      <c r="Q47" s="316"/>
      <c r="R47" s="316"/>
      <c r="S47" s="338"/>
      <c r="T47" s="338"/>
      <c r="U47" s="338"/>
      <c r="V47" s="338"/>
      <c r="W47" s="316"/>
    </row>
    <row r="48" spans="1:31" s="317" customFormat="1" ht="21" customHeight="1">
      <c r="B48" s="888" t="s">
        <v>325</v>
      </c>
      <c r="C48" s="888"/>
      <c r="D48" s="960"/>
      <c r="E48" s="339">
        <f>【入力用】東西・全日本インカレ申込書!E48</f>
        <v>0</v>
      </c>
      <c r="F48" s="912" t="s">
        <v>324</v>
      </c>
      <c r="G48" s="913"/>
      <c r="H48" s="913"/>
      <c r="I48" s="913"/>
      <c r="J48" s="913"/>
      <c r="K48" s="961"/>
      <c r="L48" s="340">
        <f>【入力用】東西・全日本インカレ申込書!L48</f>
        <v>0</v>
      </c>
      <c r="M48" s="912" t="s">
        <v>101</v>
      </c>
      <c r="N48" s="913"/>
      <c r="O48" s="913"/>
      <c r="P48" s="913"/>
      <c r="Q48" s="913"/>
      <c r="R48" s="913"/>
      <c r="S48" s="913"/>
      <c r="T48" s="913"/>
      <c r="U48" s="913"/>
      <c r="V48" s="914"/>
      <c r="W48" s="337"/>
    </row>
    <row r="49" spans="2:23" s="317" customFormat="1" ht="12.75" customHeight="1">
      <c r="B49" s="895" t="s">
        <v>323</v>
      </c>
      <c r="C49" s="895"/>
      <c r="D49" s="960"/>
      <c r="E49" s="962" t="s">
        <v>102</v>
      </c>
      <c r="F49" s="962"/>
      <c r="G49" s="962" t="s">
        <v>322</v>
      </c>
      <c r="H49" s="962"/>
      <c r="I49" s="962" t="s">
        <v>321</v>
      </c>
      <c r="J49" s="962"/>
      <c r="K49" s="963" t="s">
        <v>327</v>
      </c>
      <c r="L49" s="964"/>
      <c r="M49" s="965">
        <f>【入力用】東西・全日本インカレ申込書!M49</f>
        <v>0</v>
      </c>
      <c r="N49" s="965"/>
      <c r="O49" s="965"/>
      <c r="P49" s="965"/>
      <c r="Q49" s="965"/>
      <c r="R49" s="965"/>
      <c r="S49" s="965"/>
      <c r="T49" s="965"/>
      <c r="U49" s="965"/>
      <c r="V49" s="966"/>
    </row>
    <row r="50" spans="2:23" s="317" customFormat="1" ht="24.25" customHeight="1">
      <c r="B50" s="888"/>
      <c r="C50" s="888"/>
      <c r="D50" s="960"/>
      <c r="E50" s="971"/>
      <c r="F50" s="971"/>
      <c r="G50" s="971"/>
      <c r="H50" s="971"/>
      <c r="I50" s="971"/>
      <c r="J50" s="971"/>
      <c r="K50" s="975"/>
      <c r="L50" s="976"/>
      <c r="M50" s="967"/>
      <c r="N50" s="967"/>
      <c r="O50" s="967"/>
      <c r="P50" s="967"/>
      <c r="Q50" s="967"/>
      <c r="R50" s="967"/>
      <c r="S50" s="967"/>
      <c r="T50" s="967"/>
      <c r="U50" s="967"/>
      <c r="V50" s="968"/>
      <c r="W50" s="337"/>
    </row>
    <row r="51" spans="2:23" s="317" customFormat="1" ht="12.75" customHeight="1">
      <c r="B51" s="895" t="s">
        <v>320</v>
      </c>
      <c r="C51" s="895"/>
      <c r="D51" s="960"/>
      <c r="E51" s="962" t="s">
        <v>102</v>
      </c>
      <c r="F51" s="962"/>
      <c r="G51" s="962" t="s">
        <v>322</v>
      </c>
      <c r="H51" s="962"/>
      <c r="I51" s="962" t="s">
        <v>321</v>
      </c>
      <c r="J51" s="962"/>
      <c r="K51" s="963" t="s">
        <v>327</v>
      </c>
      <c r="L51" s="964"/>
      <c r="M51" s="967"/>
      <c r="N51" s="967"/>
      <c r="O51" s="967"/>
      <c r="P51" s="967"/>
      <c r="Q51" s="967"/>
      <c r="R51" s="967"/>
      <c r="S51" s="967"/>
      <c r="T51" s="967"/>
      <c r="U51" s="967"/>
      <c r="V51" s="968"/>
      <c r="W51" s="316"/>
    </row>
    <row r="52" spans="2:23" s="317" customFormat="1" ht="28.5" customHeight="1">
      <c r="B52" s="888"/>
      <c r="C52" s="888"/>
      <c r="D52" s="960"/>
      <c r="E52" s="972">
        <f>【入力用】東西・全日本インカレ申込書!E52</f>
        <v>0</v>
      </c>
      <c r="F52" s="972"/>
      <c r="G52" s="972">
        <f>【入力用】東西・全日本インカレ申込書!G52</f>
        <v>0</v>
      </c>
      <c r="H52" s="972"/>
      <c r="I52" s="972">
        <f>【入力用】東西・全日本インカレ申込書!I52</f>
        <v>0</v>
      </c>
      <c r="J52" s="972"/>
      <c r="K52" s="973">
        <f>【入力用】東西・全日本インカレ申込書!K52</f>
        <v>0</v>
      </c>
      <c r="L52" s="974"/>
      <c r="M52" s="969"/>
      <c r="N52" s="969"/>
      <c r="O52" s="969"/>
      <c r="P52" s="969"/>
      <c r="Q52" s="969"/>
      <c r="R52" s="969"/>
      <c r="S52" s="969"/>
      <c r="T52" s="969"/>
      <c r="U52" s="969"/>
      <c r="V52" s="970"/>
      <c r="W52" s="316"/>
    </row>
    <row r="53" spans="2:23" s="317" customFormat="1" ht="12.75" customHeight="1">
      <c r="B53" s="323"/>
      <c r="C53" s="323"/>
      <c r="D53" s="316"/>
      <c r="E53" s="316"/>
      <c r="F53" s="316"/>
      <c r="G53" s="316"/>
      <c r="H53" s="316"/>
      <c r="I53" s="316"/>
      <c r="J53" s="316"/>
      <c r="K53" s="316"/>
      <c r="L53" s="316"/>
      <c r="M53" s="316"/>
      <c r="N53" s="316"/>
      <c r="O53" s="316"/>
      <c r="P53" s="316"/>
      <c r="Q53" s="316"/>
      <c r="R53" s="316"/>
      <c r="S53" s="338"/>
      <c r="T53" s="338"/>
      <c r="U53" s="338"/>
      <c r="V53" s="338"/>
      <c r="W53" s="316"/>
    </row>
    <row r="54" spans="2:23" s="317" customFormat="1" ht="12.75" customHeight="1">
      <c r="B54" s="323"/>
      <c r="C54" s="323"/>
      <c r="D54" s="316"/>
      <c r="E54" s="316"/>
      <c r="F54" s="316"/>
      <c r="G54" s="316"/>
      <c r="H54" s="316"/>
      <c r="I54" s="316"/>
      <c r="J54" s="316"/>
      <c r="K54" s="316"/>
      <c r="L54" s="316"/>
      <c r="M54" s="316"/>
      <c r="N54" s="316"/>
      <c r="O54" s="316"/>
      <c r="P54" s="316"/>
      <c r="Q54" s="316"/>
      <c r="R54" s="316"/>
      <c r="S54" s="338"/>
      <c r="T54" s="338"/>
      <c r="U54" s="338"/>
      <c r="V54" s="338"/>
      <c r="W54" s="316"/>
    </row>
    <row r="55" spans="2:23" s="317" customFormat="1" ht="12.75" customHeight="1">
      <c r="B55" s="323"/>
      <c r="C55" s="323"/>
      <c r="D55" s="316"/>
      <c r="E55" s="316"/>
      <c r="F55" s="316"/>
      <c r="G55" s="316"/>
      <c r="H55" s="316"/>
      <c r="I55" s="316"/>
      <c r="J55" s="316"/>
      <c r="K55" s="316"/>
      <c r="L55" s="316"/>
      <c r="M55" s="316"/>
      <c r="N55" s="316"/>
      <c r="O55" s="316"/>
      <c r="P55" s="316"/>
      <c r="Q55" s="316"/>
      <c r="R55" s="316"/>
      <c r="S55" s="338"/>
      <c r="T55" s="338"/>
      <c r="U55" s="338"/>
      <c r="V55" s="338"/>
      <c r="W55" s="316"/>
    </row>
    <row r="56" spans="2:23" s="317" customFormat="1" ht="12.75" customHeight="1">
      <c r="B56" s="323"/>
      <c r="C56" s="323"/>
      <c r="D56" s="316"/>
      <c r="E56" s="316"/>
      <c r="F56" s="316"/>
      <c r="G56" s="316"/>
      <c r="H56" s="316"/>
      <c r="I56" s="316"/>
      <c r="J56" s="316"/>
      <c r="K56" s="316"/>
      <c r="L56" s="316"/>
      <c r="M56" s="316"/>
      <c r="N56" s="316"/>
      <c r="O56" s="316"/>
      <c r="P56" s="316"/>
      <c r="Q56" s="316"/>
      <c r="R56" s="316"/>
      <c r="S56" s="338"/>
      <c r="T56" s="338"/>
      <c r="U56" s="338"/>
      <c r="V56" s="338"/>
      <c r="W56" s="316"/>
    </row>
    <row r="57" spans="2:23" s="317" customFormat="1" ht="12.75" customHeight="1">
      <c r="B57" s="323"/>
      <c r="C57" s="323"/>
      <c r="D57" s="316"/>
      <c r="E57" s="316"/>
      <c r="F57" s="316"/>
      <c r="G57" s="316"/>
      <c r="H57" s="316"/>
      <c r="I57" s="316"/>
      <c r="J57" s="316"/>
      <c r="K57" s="316"/>
      <c r="L57" s="316"/>
      <c r="M57" s="316"/>
      <c r="N57" s="316"/>
      <c r="O57" s="316"/>
      <c r="P57" s="316"/>
      <c r="Q57" s="316"/>
      <c r="R57" s="316"/>
      <c r="S57" s="338"/>
      <c r="T57" s="338"/>
      <c r="U57" s="338"/>
      <c r="V57" s="338"/>
      <c r="W57" s="316"/>
    </row>
    <row r="58" spans="2:23" s="317" customFormat="1" ht="12.75" customHeight="1">
      <c r="B58" s="323"/>
      <c r="C58" s="323"/>
      <c r="D58" s="316"/>
      <c r="E58" s="316"/>
      <c r="F58" s="316"/>
      <c r="G58" s="316"/>
      <c r="H58" s="316"/>
      <c r="I58" s="316"/>
      <c r="J58" s="316"/>
      <c r="K58" s="316"/>
      <c r="L58" s="316"/>
      <c r="M58" s="316"/>
      <c r="N58" s="316"/>
      <c r="O58" s="316"/>
      <c r="P58" s="316"/>
      <c r="Q58" s="316"/>
      <c r="R58" s="316"/>
      <c r="S58" s="338"/>
      <c r="T58" s="338"/>
      <c r="U58" s="338"/>
      <c r="V58" s="338"/>
      <c r="W58" s="316"/>
    </row>
    <row r="59" spans="2:23" s="317" customFormat="1" ht="12.75" customHeight="1">
      <c r="B59" s="323"/>
      <c r="C59" s="323"/>
      <c r="D59" s="316"/>
      <c r="E59" s="316"/>
      <c r="F59" s="316"/>
      <c r="G59" s="316"/>
      <c r="H59" s="316"/>
      <c r="I59" s="316"/>
      <c r="J59" s="316"/>
      <c r="K59" s="316"/>
      <c r="L59" s="316"/>
      <c r="M59" s="316"/>
      <c r="N59" s="316"/>
      <c r="O59" s="316"/>
      <c r="P59" s="316"/>
      <c r="Q59" s="316"/>
      <c r="R59" s="316"/>
      <c r="S59" s="338"/>
      <c r="T59" s="338"/>
      <c r="U59" s="338"/>
      <c r="V59" s="338"/>
      <c r="W59" s="316"/>
    </row>
    <row r="60" spans="2:23" s="317" customFormat="1" ht="12.75" customHeight="1">
      <c r="B60" s="323"/>
      <c r="C60" s="323"/>
      <c r="D60" s="316"/>
      <c r="E60" s="316"/>
      <c r="F60" s="316"/>
      <c r="G60" s="316"/>
      <c r="H60" s="316"/>
      <c r="I60" s="316"/>
      <c r="J60" s="316"/>
      <c r="K60" s="316"/>
      <c r="L60" s="316"/>
      <c r="M60" s="316"/>
      <c r="N60" s="316"/>
      <c r="O60" s="316"/>
      <c r="P60" s="316"/>
      <c r="Q60" s="316"/>
      <c r="R60" s="316"/>
      <c r="S60" s="338"/>
      <c r="T60" s="338"/>
      <c r="U60" s="338"/>
      <c r="V60" s="338"/>
      <c r="W60" s="316"/>
    </row>
    <row r="61" spans="2:23" s="317" customFormat="1" ht="12.75" customHeight="1">
      <c r="B61" s="323"/>
      <c r="C61" s="323"/>
      <c r="D61" s="316"/>
      <c r="E61" s="316"/>
      <c r="F61" s="316"/>
      <c r="G61" s="316"/>
      <c r="H61" s="316"/>
      <c r="I61" s="316"/>
      <c r="J61" s="316"/>
      <c r="K61" s="316"/>
      <c r="L61" s="316"/>
      <c r="M61" s="316"/>
      <c r="N61" s="316"/>
      <c r="O61" s="316"/>
      <c r="P61" s="316"/>
      <c r="Q61" s="316"/>
      <c r="R61" s="316"/>
      <c r="S61" s="338"/>
      <c r="T61" s="338"/>
      <c r="U61" s="338"/>
      <c r="V61" s="338"/>
      <c r="W61" s="316"/>
    </row>
    <row r="62" spans="2:23" s="317" customFormat="1" ht="12.75" customHeight="1">
      <c r="B62" s="323"/>
      <c r="C62" s="323"/>
      <c r="D62" s="316"/>
      <c r="E62" s="316"/>
      <c r="F62" s="316"/>
      <c r="G62" s="316"/>
      <c r="H62" s="316"/>
      <c r="I62" s="316"/>
      <c r="J62" s="316"/>
      <c r="K62" s="316"/>
      <c r="L62" s="316"/>
      <c r="M62" s="316"/>
      <c r="N62" s="316"/>
      <c r="O62" s="316"/>
      <c r="P62" s="316"/>
      <c r="Q62" s="316"/>
      <c r="R62" s="316"/>
      <c r="S62" s="338"/>
      <c r="T62" s="338"/>
      <c r="U62" s="338"/>
      <c r="V62" s="338"/>
      <c r="W62" s="316"/>
    </row>
    <row r="63" spans="2:23" s="317" customFormat="1" ht="12.75" customHeight="1">
      <c r="B63" s="323"/>
      <c r="C63" s="323"/>
      <c r="D63" s="316"/>
      <c r="E63" s="316"/>
      <c r="F63" s="316"/>
      <c r="G63" s="316"/>
      <c r="H63" s="316"/>
      <c r="I63" s="316"/>
      <c r="J63" s="316"/>
      <c r="K63" s="316"/>
      <c r="L63" s="316"/>
      <c r="M63" s="316"/>
      <c r="N63" s="316"/>
      <c r="O63" s="316"/>
      <c r="P63" s="316"/>
      <c r="Q63" s="316"/>
      <c r="R63" s="316"/>
      <c r="S63" s="338"/>
      <c r="T63" s="338"/>
      <c r="U63" s="338"/>
      <c r="V63" s="338"/>
      <c r="W63" s="316"/>
    </row>
    <row r="64" spans="2:23" s="317" customFormat="1" ht="12.75" customHeight="1">
      <c r="B64" s="323"/>
      <c r="C64" s="323"/>
      <c r="D64" s="316"/>
      <c r="E64" s="316"/>
      <c r="F64" s="316"/>
      <c r="G64" s="316"/>
      <c r="H64" s="316"/>
      <c r="I64" s="316"/>
      <c r="J64" s="316"/>
      <c r="K64" s="316"/>
      <c r="L64" s="316"/>
      <c r="M64" s="316"/>
      <c r="N64" s="316"/>
      <c r="O64" s="316"/>
      <c r="P64" s="316"/>
      <c r="Q64" s="316"/>
      <c r="R64" s="316"/>
      <c r="S64" s="338"/>
      <c r="T64" s="338"/>
      <c r="U64" s="338"/>
      <c r="V64" s="338"/>
      <c r="W64" s="316"/>
    </row>
    <row r="65" spans="2:23" s="317" customFormat="1" ht="12.75" customHeight="1">
      <c r="B65" s="323"/>
      <c r="C65" s="323"/>
      <c r="D65" s="316"/>
      <c r="E65" s="316"/>
      <c r="F65" s="316"/>
      <c r="G65" s="316"/>
      <c r="H65" s="316"/>
      <c r="I65" s="316"/>
      <c r="J65" s="316"/>
      <c r="K65" s="316"/>
      <c r="L65" s="316"/>
      <c r="M65" s="316"/>
      <c r="N65" s="316"/>
      <c r="O65" s="316"/>
      <c r="P65" s="316"/>
      <c r="Q65" s="316"/>
      <c r="R65" s="316"/>
      <c r="S65" s="338"/>
      <c r="T65" s="338"/>
      <c r="U65" s="338"/>
      <c r="V65" s="338"/>
      <c r="W65" s="316"/>
    </row>
    <row r="66" spans="2:23" s="317" customFormat="1" ht="12.75" customHeight="1">
      <c r="B66" s="323"/>
      <c r="C66" s="323"/>
      <c r="D66" s="316"/>
      <c r="E66" s="316"/>
      <c r="F66" s="316"/>
      <c r="G66" s="316"/>
      <c r="H66" s="316"/>
      <c r="I66" s="316"/>
      <c r="J66" s="316"/>
      <c r="K66" s="316"/>
      <c r="L66" s="316"/>
      <c r="M66" s="316"/>
      <c r="N66" s="316"/>
      <c r="O66" s="316"/>
      <c r="P66" s="316"/>
      <c r="Q66" s="316"/>
      <c r="R66" s="316"/>
      <c r="S66" s="338"/>
      <c r="T66" s="338"/>
      <c r="U66" s="338"/>
      <c r="V66" s="338"/>
      <c r="W66" s="316"/>
    </row>
    <row r="67" spans="2:23" s="317" customFormat="1" ht="12.75" customHeight="1">
      <c r="B67" s="323"/>
      <c r="C67" s="323"/>
      <c r="D67" s="316"/>
      <c r="E67" s="316"/>
      <c r="F67" s="316"/>
      <c r="G67" s="316"/>
      <c r="H67" s="316"/>
      <c r="I67" s="316"/>
      <c r="J67" s="316"/>
      <c r="K67" s="316"/>
      <c r="L67" s="316"/>
      <c r="M67" s="316"/>
      <c r="N67" s="316"/>
      <c r="O67" s="316"/>
      <c r="P67" s="316"/>
      <c r="Q67" s="316"/>
      <c r="R67" s="316"/>
      <c r="S67" s="338"/>
      <c r="T67" s="338"/>
      <c r="U67" s="338"/>
      <c r="V67" s="338"/>
      <c r="W67" s="316"/>
    </row>
    <row r="68" spans="2:23" s="317" customFormat="1" ht="12.75" customHeight="1">
      <c r="B68" s="323"/>
      <c r="C68" s="323"/>
      <c r="D68" s="316"/>
      <c r="E68" s="316"/>
      <c r="F68" s="316"/>
      <c r="G68" s="316"/>
      <c r="H68" s="316"/>
      <c r="I68" s="316"/>
      <c r="J68" s="316"/>
      <c r="K68" s="316"/>
      <c r="L68" s="316"/>
      <c r="M68" s="316"/>
      <c r="N68" s="316"/>
      <c r="O68" s="316"/>
      <c r="P68" s="316"/>
      <c r="Q68" s="316"/>
      <c r="R68" s="316"/>
      <c r="S68" s="338"/>
      <c r="T68" s="338"/>
      <c r="U68" s="338"/>
      <c r="V68" s="338"/>
      <c r="W68" s="316"/>
    </row>
    <row r="69" spans="2:23" s="317" customFormat="1" ht="12.75" customHeight="1">
      <c r="B69" s="323"/>
      <c r="C69" s="323"/>
      <c r="D69" s="316"/>
      <c r="E69" s="316"/>
      <c r="F69" s="316"/>
      <c r="G69" s="316"/>
      <c r="H69" s="316"/>
      <c r="I69" s="316"/>
      <c r="J69" s="316"/>
      <c r="K69" s="316"/>
      <c r="L69" s="316"/>
      <c r="M69" s="316"/>
      <c r="N69" s="316"/>
      <c r="O69" s="316"/>
      <c r="P69" s="316"/>
      <c r="Q69" s="316"/>
      <c r="R69" s="316"/>
      <c r="S69" s="338"/>
      <c r="T69" s="338"/>
      <c r="U69" s="338"/>
      <c r="V69" s="338"/>
      <c r="W69" s="316"/>
    </row>
    <row r="70" spans="2:23" s="317" customFormat="1" ht="12.75" customHeight="1">
      <c r="B70" s="323"/>
      <c r="C70" s="323"/>
      <c r="D70" s="316"/>
      <c r="E70" s="316"/>
      <c r="F70" s="316"/>
      <c r="G70" s="316"/>
      <c r="H70" s="316"/>
      <c r="I70" s="316"/>
      <c r="J70" s="316"/>
      <c r="K70" s="316"/>
      <c r="L70" s="316"/>
      <c r="M70" s="316"/>
      <c r="N70" s="316"/>
      <c r="O70" s="316"/>
      <c r="P70" s="316"/>
      <c r="Q70" s="316"/>
      <c r="R70" s="316"/>
      <c r="S70" s="338"/>
      <c r="T70" s="338"/>
      <c r="U70" s="338"/>
      <c r="V70" s="338"/>
      <c r="W70" s="316"/>
    </row>
    <row r="71" spans="2:23" s="317" customFormat="1" ht="12.75" customHeight="1">
      <c r="B71" s="323"/>
      <c r="C71" s="323"/>
      <c r="D71" s="316"/>
      <c r="E71" s="316"/>
      <c r="F71" s="316"/>
      <c r="G71" s="316"/>
      <c r="H71" s="316"/>
      <c r="I71" s="316"/>
      <c r="J71" s="316"/>
      <c r="K71" s="316"/>
      <c r="L71" s="316"/>
      <c r="M71" s="316"/>
      <c r="N71" s="316"/>
      <c r="O71" s="316"/>
      <c r="P71" s="316"/>
      <c r="Q71" s="316"/>
      <c r="R71" s="316"/>
      <c r="S71" s="338"/>
      <c r="T71" s="338"/>
      <c r="U71" s="338"/>
      <c r="V71" s="338"/>
      <c r="W71" s="316"/>
    </row>
    <row r="72" spans="2:23" s="317" customFormat="1" ht="12.75" customHeight="1">
      <c r="B72" s="323"/>
      <c r="C72" s="323"/>
      <c r="D72" s="316"/>
      <c r="E72" s="316"/>
      <c r="F72" s="316"/>
      <c r="G72" s="316"/>
      <c r="H72" s="316"/>
      <c r="I72" s="316"/>
      <c r="J72" s="316"/>
      <c r="K72" s="316"/>
      <c r="L72" s="316"/>
      <c r="M72" s="316"/>
      <c r="N72" s="316"/>
      <c r="O72" s="316"/>
      <c r="P72" s="316"/>
      <c r="Q72" s="316"/>
      <c r="R72" s="316"/>
      <c r="S72" s="338"/>
      <c r="T72" s="338"/>
      <c r="U72" s="338"/>
      <c r="V72" s="338"/>
      <c r="W72" s="316"/>
    </row>
    <row r="73" spans="2:23" s="317" customFormat="1" ht="12.75" customHeight="1">
      <c r="B73" s="323"/>
      <c r="C73" s="323"/>
      <c r="D73" s="316"/>
      <c r="E73" s="316"/>
      <c r="F73" s="316"/>
      <c r="G73" s="316"/>
      <c r="H73" s="316"/>
      <c r="I73" s="316"/>
      <c r="J73" s="316"/>
      <c r="K73" s="316"/>
      <c r="L73" s="316"/>
      <c r="M73" s="316"/>
      <c r="N73" s="316"/>
      <c r="O73" s="316"/>
      <c r="P73" s="316"/>
      <c r="Q73" s="316"/>
      <c r="R73" s="316"/>
      <c r="S73" s="338"/>
      <c r="T73" s="338"/>
      <c r="U73" s="338"/>
      <c r="V73" s="338"/>
      <c r="W73" s="316"/>
    </row>
    <row r="74" spans="2:23" s="317" customFormat="1" ht="12.75" customHeight="1">
      <c r="B74" s="323"/>
      <c r="C74" s="323"/>
      <c r="D74" s="316"/>
      <c r="E74" s="316"/>
      <c r="F74" s="316"/>
      <c r="G74" s="316"/>
      <c r="H74" s="316"/>
      <c r="I74" s="316"/>
      <c r="J74" s="316"/>
      <c r="K74" s="316"/>
      <c r="L74" s="316"/>
      <c r="M74" s="316"/>
      <c r="N74" s="316"/>
      <c r="O74" s="316"/>
      <c r="P74" s="316"/>
      <c r="Q74" s="316"/>
      <c r="R74" s="316"/>
      <c r="S74" s="338"/>
      <c r="T74" s="338"/>
      <c r="U74" s="338"/>
      <c r="V74" s="338"/>
      <c r="W74" s="316"/>
    </row>
    <row r="75" spans="2:23" s="317" customFormat="1" ht="12.75" customHeight="1">
      <c r="B75" s="323"/>
      <c r="C75" s="323"/>
      <c r="D75" s="316"/>
      <c r="E75" s="316"/>
      <c r="F75" s="316"/>
      <c r="G75" s="316"/>
      <c r="H75" s="316"/>
      <c r="I75" s="316"/>
      <c r="J75" s="316"/>
      <c r="K75" s="316"/>
      <c r="L75" s="316"/>
      <c r="M75" s="316"/>
      <c r="N75" s="316"/>
      <c r="O75" s="316"/>
      <c r="P75" s="316"/>
      <c r="Q75" s="316"/>
      <c r="R75" s="316"/>
      <c r="S75" s="338"/>
      <c r="T75" s="338"/>
      <c r="U75" s="338"/>
      <c r="V75" s="338"/>
      <c r="W75" s="316"/>
    </row>
    <row r="76" spans="2:23" s="317" customFormat="1" ht="12.75" customHeight="1">
      <c r="B76" s="341"/>
      <c r="C76" s="341"/>
      <c r="S76" s="342"/>
      <c r="T76" s="342"/>
      <c r="U76" s="342"/>
      <c r="V76" s="342"/>
    </row>
    <row r="77" spans="2:23" s="317" customFormat="1" ht="15">
      <c r="B77" s="341"/>
      <c r="C77" s="341"/>
      <c r="S77" s="342"/>
      <c r="T77" s="342"/>
      <c r="U77" s="342"/>
      <c r="V77" s="342"/>
    </row>
    <row r="78" spans="2:23" s="317" customFormat="1" ht="15">
      <c r="B78" s="341"/>
      <c r="C78" s="341"/>
      <c r="S78" s="342"/>
      <c r="T78" s="342"/>
      <c r="U78" s="342"/>
      <c r="V78" s="342"/>
    </row>
    <row r="79" spans="2:23" s="317" customFormat="1" ht="15">
      <c r="B79" s="341"/>
      <c r="C79" s="341"/>
      <c r="S79" s="342"/>
      <c r="T79" s="342"/>
      <c r="U79" s="342"/>
      <c r="V79" s="342"/>
    </row>
    <row r="80" spans="2:23" s="317" customFormat="1" ht="15">
      <c r="B80" s="341"/>
      <c r="C80" s="341"/>
      <c r="S80" s="342"/>
      <c r="T80" s="342"/>
      <c r="U80" s="342"/>
      <c r="V80" s="342"/>
    </row>
    <row r="81" spans="2:22" s="317" customFormat="1" ht="15">
      <c r="B81" s="341"/>
      <c r="C81" s="341"/>
      <c r="S81" s="342"/>
      <c r="T81" s="342"/>
      <c r="U81" s="342"/>
      <c r="V81" s="342"/>
    </row>
    <row r="82" spans="2:22" s="317" customFormat="1" ht="15">
      <c r="B82" s="341"/>
      <c r="C82" s="341"/>
      <c r="S82" s="342"/>
      <c r="T82" s="342"/>
      <c r="U82" s="342"/>
      <c r="V82" s="342"/>
    </row>
    <row r="83" spans="2:22" s="317" customFormat="1" ht="15">
      <c r="B83" s="341"/>
      <c r="C83" s="341"/>
      <c r="S83" s="342"/>
      <c r="T83" s="342"/>
      <c r="U83" s="342"/>
      <c r="V83" s="342"/>
    </row>
    <row r="84" spans="2:22" s="317" customFormat="1" ht="15">
      <c r="B84" s="341"/>
      <c r="C84" s="341"/>
      <c r="S84" s="342"/>
      <c r="T84" s="342"/>
      <c r="U84" s="342"/>
      <c r="V84" s="342"/>
    </row>
    <row r="85" spans="2:22" s="317" customFormat="1" ht="15">
      <c r="B85" s="341"/>
      <c r="C85" s="341"/>
      <c r="S85" s="342"/>
      <c r="T85" s="342"/>
      <c r="U85" s="342"/>
      <c r="V85" s="342"/>
    </row>
    <row r="86" spans="2:22" s="317" customFormat="1" ht="15">
      <c r="B86" s="341"/>
      <c r="C86" s="341"/>
      <c r="S86" s="342"/>
      <c r="T86" s="342"/>
      <c r="U86" s="342"/>
      <c r="V86" s="342"/>
    </row>
    <row r="87" spans="2:22" s="317" customFormat="1" ht="15">
      <c r="B87" s="341"/>
      <c r="C87" s="341"/>
      <c r="S87" s="342"/>
      <c r="T87" s="342"/>
      <c r="U87" s="342"/>
      <c r="V87" s="342"/>
    </row>
    <row r="88" spans="2:22" s="317" customFormat="1" ht="15">
      <c r="B88" s="341"/>
      <c r="C88" s="341"/>
      <c r="S88" s="342"/>
      <c r="T88" s="342"/>
      <c r="U88" s="342"/>
      <c r="V88" s="342"/>
    </row>
    <row r="89" spans="2:22" s="317" customFormat="1" ht="15">
      <c r="B89" s="341"/>
      <c r="C89" s="341"/>
    </row>
    <row r="90" spans="2:22" s="317" customFormat="1" ht="15">
      <c r="B90" s="341"/>
      <c r="C90" s="341"/>
    </row>
    <row r="91" spans="2:22" s="317" customFormat="1" ht="15">
      <c r="B91" s="341"/>
      <c r="C91" s="341"/>
    </row>
    <row r="92" spans="2:22" s="317" customFormat="1" ht="15">
      <c r="B92" s="341"/>
      <c r="C92" s="341"/>
    </row>
    <row r="93" spans="2:22" s="317" customFormat="1" ht="15">
      <c r="B93" s="341"/>
      <c r="C93" s="341"/>
    </row>
    <row r="94" spans="2:22" s="317" customFormat="1" ht="15">
      <c r="B94" s="341"/>
      <c r="C94" s="341"/>
    </row>
    <row r="95" spans="2:22" s="317" customFormat="1" ht="15">
      <c r="B95" s="341"/>
      <c r="C95" s="341"/>
    </row>
    <row r="96" spans="2:22" s="317" customFormat="1" ht="15">
      <c r="B96" s="341"/>
      <c r="C96" s="341"/>
    </row>
    <row r="97" spans="2:3" s="317" customFormat="1" ht="15">
      <c r="B97" s="341"/>
      <c r="C97" s="341"/>
    </row>
    <row r="98" spans="2:3" s="317" customFormat="1" ht="15">
      <c r="B98" s="341"/>
      <c r="C98" s="341"/>
    </row>
    <row r="99" spans="2:3" s="317" customFormat="1" ht="15">
      <c r="B99" s="341"/>
      <c r="C99" s="341"/>
    </row>
    <row r="100" spans="2:3" s="317" customFormat="1" ht="15">
      <c r="B100" s="341"/>
      <c r="C100" s="341"/>
    </row>
    <row r="101" spans="2:3" s="317" customFormat="1" ht="15">
      <c r="B101" s="341"/>
      <c r="C101" s="341"/>
    </row>
    <row r="102" spans="2:3" s="317" customFormat="1" ht="15">
      <c r="B102" s="341"/>
      <c r="C102" s="341"/>
    </row>
    <row r="103" spans="2:3" s="317" customFormat="1" ht="15">
      <c r="B103" s="341"/>
      <c r="C103" s="341"/>
    </row>
    <row r="104" spans="2:3" s="317" customFormat="1" ht="15">
      <c r="B104" s="341"/>
      <c r="C104" s="341"/>
    </row>
    <row r="105" spans="2:3" s="317" customFormat="1" ht="15">
      <c r="B105" s="341"/>
      <c r="C105" s="341"/>
    </row>
    <row r="106" spans="2:3" s="317" customFormat="1" ht="15">
      <c r="B106" s="341"/>
      <c r="C106" s="341"/>
    </row>
    <row r="107" spans="2:3" s="317" customFormat="1" ht="15">
      <c r="B107" s="341"/>
      <c r="C107" s="341"/>
    </row>
    <row r="108" spans="2:3" s="317" customFormat="1" ht="15">
      <c r="B108" s="341"/>
      <c r="C108" s="341"/>
    </row>
    <row r="109" spans="2:3" s="317" customFormat="1" ht="15">
      <c r="B109" s="341"/>
      <c r="C109" s="341"/>
    </row>
    <row r="110" spans="2:3" s="317" customFormat="1" ht="15">
      <c r="B110" s="341"/>
      <c r="C110" s="341"/>
    </row>
    <row r="111" spans="2:3" s="317" customFormat="1" ht="15">
      <c r="B111" s="341"/>
      <c r="C111" s="341"/>
    </row>
    <row r="112" spans="2:3" s="317" customFormat="1" ht="15">
      <c r="B112" s="341"/>
      <c r="C112" s="341"/>
    </row>
    <row r="113" spans="2:3" s="317" customFormat="1" ht="15">
      <c r="B113" s="341"/>
      <c r="C113" s="341"/>
    </row>
    <row r="114" spans="2:3">
      <c r="B114" s="343"/>
      <c r="C114" s="343"/>
    </row>
    <row r="115" spans="2:3">
      <c r="B115" s="343"/>
      <c r="C115" s="343"/>
    </row>
    <row r="116" spans="2:3">
      <c r="B116" s="343"/>
      <c r="C116" s="343"/>
    </row>
    <row r="117" spans="2:3">
      <c r="B117" s="343"/>
      <c r="C117" s="343"/>
    </row>
    <row r="118" spans="2:3">
      <c r="B118" s="343"/>
      <c r="C118" s="343"/>
    </row>
    <row r="119" spans="2:3">
      <c r="B119" s="343"/>
      <c r="C119" s="343"/>
    </row>
  </sheetData>
  <sheetProtection algorithmName="SHA-512" hashValue="ie/V/4IPj8pMZaJsE4IJGA7OVluy1QsJjGeNGpSLg350DNwtAX+OhnLmpYB27L/YEcPk++uICZxcNVE840nOVA==" saltValue="9JEYtJX5pN0uZJ0lyvZEKQ==" spinCount="100000" sheet="1" objects="1" scenarios="1" selectLockedCells="1" selectUnlockedCells="1"/>
  <dataConsolidate/>
  <mergeCells count="288">
    <mergeCell ref="H13:J13"/>
    <mergeCell ref="K13:M13"/>
    <mergeCell ref="N13:O13"/>
    <mergeCell ref="P13:R13"/>
    <mergeCell ref="T13:V13"/>
    <mergeCell ref="B11:V11"/>
    <mergeCell ref="C13:D13"/>
    <mergeCell ref="E13:F13"/>
    <mergeCell ref="B9:D9"/>
    <mergeCell ref="F9:I9"/>
    <mergeCell ref="R7:T7"/>
    <mergeCell ref="U7:V7"/>
    <mergeCell ref="L9:N9"/>
    <mergeCell ref="O9:Q9"/>
    <mergeCell ref="R9:T9"/>
    <mergeCell ref="U9:V9"/>
    <mergeCell ref="J8:K8"/>
    <mergeCell ref="L8:N8"/>
    <mergeCell ref="O8:Q8"/>
    <mergeCell ref="R8:T8"/>
    <mergeCell ref="U8:V8"/>
    <mergeCell ref="J9:K9"/>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B45:H45"/>
    <mergeCell ref="I45:L45"/>
    <mergeCell ref="M45:O45"/>
    <mergeCell ref="P45:R45"/>
    <mergeCell ref="S45:V45"/>
    <mergeCell ref="B46:H46"/>
    <mergeCell ref="I46:L46"/>
    <mergeCell ref="M46:O46"/>
    <mergeCell ref="P46:R46"/>
    <mergeCell ref="S46:V46"/>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s>
  <phoneticPr fontId="5"/>
  <conditionalFormatting sqref="K14:K43 P14:V43 E14:G26 E28:G43 H14:H43 A14:C43">
    <cfRule type="expression" dxfId="2" priority="1">
      <formula>$AE14="1"</formula>
    </cfRule>
  </conditionalFormatting>
  <conditionalFormatting sqref="E27:G27">
    <cfRule type="expression" dxfId="1" priority="2">
      <formula>$AE27="1"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80" zoomScaleNormal="80" workbookViewId="0">
      <selection activeCell="V19" sqref="V19"/>
    </sheetView>
  </sheetViews>
  <sheetFormatPr defaultColWidth="9" defaultRowHeight="13"/>
  <cols>
    <col min="1" max="1" width="10.6328125" customWidth="1"/>
    <col min="2" max="2" width="4.08984375" customWidth="1"/>
    <col min="3" max="3" width="10.6328125" customWidth="1"/>
    <col min="4" max="4" width="4.08984375" customWidth="1"/>
    <col min="5" max="5" width="10.6328125" customWidth="1"/>
    <col min="6" max="6" width="4.08984375" customWidth="1"/>
    <col min="7" max="7" width="10.6328125" customWidth="1"/>
    <col min="8" max="8" width="4.08984375" customWidth="1"/>
    <col min="9" max="9" width="10.6328125" customWidth="1"/>
    <col min="10" max="10" width="4.08984375" customWidth="1"/>
    <col min="11" max="11" width="10.6328125" customWidth="1"/>
  </cols>
  <sheetData>
    <row r="1" spans="1:17" ht="37.5" customHeight="1">
      <c r="B1" s="982"/>
      <c r="C1" s="982"/>
      <c r="D1" s="982"/>
      <c r="E1" s="982"/>
      <c r="F1" s="982"/>
      <c r="G1" s="982"/>
      <c r="H1" s="164"/>
      <c r="I1" s="981">
        <v>0</v>
      </c>
      <c r="J1" s="981"/>
      <c r="K1" s="981"/>
    </row>
    <row r="2" spans="1:17" ht="14.25" customHeight="1">
      <c r="A2" s="165"/>
      <c r="B2" s="165"/>
      <c r="C2" s="165"/>
      <c r="D2" s="165"/>
      <c r="E2" s="165"/>
      <c r="F2" s="165"/>
      <c r="G2" s="165"/>
      <c r="H2" s="165"/>
      <c r="I2" s="166"/>
      <c r="J2" s="165"/>
      <c r="K2" s="165"/>
    </row>
    <row r="3" spans="1:17" ht="85" customHeight="1">
      <c r="A3" s="167"/>
      <c r="C3" s="175"/>
      <c r="D3" s="168"/>
      <c r="E3" s="175"/>
      <c r="F3" s="169"/>
      <c r="G3" s="175"/>
      <c r="H3" s="169"/>
      <c r="I3" s="175"/>
      <c r="J3" s="169"/>
      <c r="K3" s="175"/>
      <c r="M3" s="24" t="s">
        <v>463</v>
      </c>
      <c r="O3" s="170"/>
      <c r="P3" s="170"/>
      <c r="Q3" s="170"/>
    </row>
    <row r="4" spans="1:17" ht="15" customHeight="1">
      <c r="A4" s="171" t="s">
        <v>202</v>
      </c>
      <c r="B4" s="172"/>
      <c r="C4" s="171" t="s">
        <v>341</v>
      </c>
      <c r="D4" s="172"/>
      <c r="E4" s="171" t="s">
        <v>340</v>
      </c>
      <c r="F4" s="172"/>
      <c r="G4" s="171" t="s">
        <v>339</v>
      </c>
      <c r="H4" s="172"/>
      <c r="I4" s="171" t="s">
        <v>204</v>
      </c>
      <c r="J4" s="172"/>
      <c r="K4" s="171" t="s">
        <v>64</v>
      </c>
      <c r="M4" s="170"/>
      <c r="N4" s="170"/>
      <c r="O4" s="170"/>
      <c r="P4" s="170"/>
      <c r="Q4" s="170"/>
    </row>
    <row r="5" spans="1:17" ht="15" customHeight="1">
      <c r="A5" s="173">
        <f>【入力用】東西・全日本インカレ申込書!F6</f>
        <v>0</v>
      </c>
      <c r="B5" s="174"/>
      <c r="C5" s="173">
        <f>【入力用】東西・全日本インカレ申込書!F7</f>
        <v>0</v>
      </c>
      <c r="D5" s="174"/>
      <c r="E5" s="173">
        <f>【入力用】東西・全日本インカレ申込書!F8</f>
        <v>0</v>
      </c>
      <c r="F5" s="174"/>
      <c r="G5" s="173">
        <f>【入力用】東西・全日本インカレ申込書!F9</f>
        <v>0</v>
      </c>
      <c r="H5" s="174"/>
      <c r="I5" s="173">
        <f>【入力用】東西・全日本インカレ申込書!O6</f>
        <v>0</v>
      </c>
      <c r="J5" s="174"/>
      <c r="K5" s="173">
        <f>【入力用】東西・全日本インカレ申込書!O7</f>
        <v>0</v>
      </c>
      <c r="M5" s="170"/>
      <c r="N5" s="170"/>
      <c r="O5" s="170"/>
      <c r="P5" s="170"/>
      <c r="Q5" s="170"/>
    </row>
    <row r="6" spans="1:17" ht="8.25" customHeight="1">
      <c r="A6" s="168"/>
      <c r="B6" s="168"/>
      <c r="C6" s="168"/>
      <c r="D6" s="168"/>
      <c r="E6" s="168"/>
      <c r="F6" s="168"/>
      <c r="G6" s="168"/>
      <c r="H6" s="168"/>
      <c r="I6" s="168"/>
      <c r="J6" s="168"/>
      <c r="K6" s="168"/>
      <c r="M6" s="170"/>
      <c r="N6" s="170"/>
      <c r="O6" s="170"/>
      <c r="P6" s="170"/>
      <c r="Q6" s="170"/>
    </row>
    <row r="7" spans="1:17" ht="85" customHeight="1">
      <c r="A7" s="175"/>
      <c r="B7" s="169"/>
      <c r="C7" s="175"/>
      <c r="D7" s="169"/>
      <c r="E7" s="175"/>
      <c r="F7" s="169"/>
      <c r="G7" s="175"/>
      <c r="H7" s="169"/>
      <c r="I7" s="175"/>
      <c r="J7" s="169"/>
      <c r="K7" s="175"/>
      <c r="M7" s="170"/>
      <c r="N7" s="170"/>
      <c r="O7" s="170"/>
      <c r="P7" s="170"/>
      <c r="Q7" s="170"/>
    </row>
    <row r="8" spans="1:17" ht="15" customHeight="1">
      <c r="A8" s="171" t="str">
        <f>【入力用】東西・全日本インカレ申込書!C14</f>
        <v/>
      </c>
      <c r="B8" s="172"/>
      <c r="C8" s="171" t="str">
        <f>【入力用】東西・全日本インカレ申込書!C15</f>
        <v/>
      </c>
      <c r="D8" s="172"/>
      <c r="E8" s="171" t="str">
        <f>【入力用】東西・全日本インカレ申込書!C16</f>
        <v/>
      </c>
      <c r="F8" s="172"/>
      <c r="G8" s="171" t="str">
        <f>【入力用】東西・全日本インカレ申込書!C17</f>
        <v/>
      </c>
      <c r="H8" s="172"/>
      <c r="I8" s="171" t="str">
        <f>【入力用】東西・全日本インカレ申込書!C18</f>
        <v/>
      </c>
      <c r="J8" s="172"/>
      <c r="K8" s="171" t="str">
        <f>【入力用】東西・全日本インカレ申込書!C19</f>
        <v/>
      </c>
    </row>
    <row r="9" spans="1:17" ht="15" customHeight="1">
      <c r="A9" s="173" t="str">
        <f>【入力用】東西・全日本インカレ申込書!H14</f>
        <v/>
      </c>
      <c r="B9" s="174"/>
      <c r="C9" s="173" t="str">
        <f>【入力用】東西・全日本インカレ申込書!H15</f>
        <v/>
      </c>
      <c r="D9" s="174"/>
      <c r="E9" s="173" t="str">
        <f>【入力用】東西・全日本インカレ申込書!H16</f>
        <v/>
      </c>
      <c r="F9" s="174"/>
      <c r="G9" s="173" t="str">
        <f>【入力用】東西・全日本インカレ申込書!H17</f>
        <v/>
      </c>
      <c r="H9" s="174"/>
      <c r="I9" s="173" t="str">
        <f>【入力用】東西・全日本インカレ申込書!H18</f>
        <v/>
      </c>
      <c r="J9" s="174"/>
      <c r="K9" s="173" t="str">
        <f>【入力用】東西・全日本インカレ申込書!H19</f>
        <v/>
      </c>
    </row>
    <row r="10" spans="1:17" ht="8.25" customHeight="1">
      <c r="A10" s="168"/>
      <c r="B10" s="168"/>
      <c r="C10" s="168"/>
      <c r="D10" s="168"/>
      <c r="E10" s="168"/>
      <c r="F10" s="168"/>
      <c r="G10" s="168"/>
      <c r="H10" s="168"/>
      <c r="I10" s="168"/>
      <c r="J10" s="168"/>
      <c r="K10" s="168"/>
    </row>
    <row r="11" spans="1:17" ht="85" customHeight="1">
      <c r="A11" s="175"/>
      <c r="B11" s="169"/>
      <c r="C11" s="175"/>
      <c r="D11" s="169"/>
      <c r="E11" s="175"/>
      <c r="F11" s="169"/>
      <c r="G11" s="175"/>
      <c r="H11" s="169"/>
      <c r="I11" s="175"/>
      <c r="J11" s="169"/>
      <c r="K11" s="175"/>
    </row>
    <row r="12" spans="1:17" ht="15" customHeight="1">
      <c r="A12" s="171" t="str">
        <f>【入力用】東西・全日本インカレ申込書!C20</f>
        <v/>
      </c>
      <c r="B12" s="172"/>
      <c r="C12" s="171" t="str">
        <f>【入力用】東西・全日本インカレ申込書!C21</f>
        <v/>
      </c>
      <c r="D12" s="172"/>
      <c r="E12" s="171" t="str">
        <f>【入力用】東西・全日本インカレ申込書!C22</f>
        <v/>
      </c>
      <c r="F12" s="172"/>
      <c r="G12" s="171" t="str">
        <f>【入力用】東西・全日本インカレ申込書!C23</f>
        <v/>
      </c>
      <c r="H12" s="172"/>
      <c r="I12" s="171" t="str">
        <f>【入力用】東西・全日本インカレ申込書!C24</f>
        <v/>
      </c>
      <c r="J12" s="172"/>
      <c r="K12" s="171" t="str">
        <f>【入力用】東西・全日本インカレ申込書!C25</f>
        <v/>
      </c>
    </row>
    <row r="13" spans="1:17" ht="15" customHeight="1">
      <c r="A13" s="173" t="str">
        <f>【入力用】東西・全日本インカレ申込書!H20</f>
        <v/>
      </c>
      <c r="B13" s="174"/>
      <c r="C13" s="173" t="str">
        <f>【入力用】東西・全日本インカレ申込書!H21</f>
        <v/>
      </c>
      <c r="D13" s="174"/>
      <c r="E13" s="173" t="str">
        <f>【入力用】東西・全日本インカレ申込書!H22</f>
        <v/>
      </c>
      <c r="F13" s="174"/>
      <c r="G13" s="173" t="str">
        <f>【入力用】東西・全日本インカレ申込書!H23</f>
        <v/>
      </c>
      <c r="H13" s="174"/>
      <c r="I13" s="173" t="str">
        <f>【入力用】東西・全日本インカレ申込書!H24</f>
        <v/>
      </c>
      <c r="J13" s="174"/>
      <c r="K13" s="173" t="str">
        <f>【入力用】東西・全日本インカレ申込書!H25</f>
        <v/>
      </c>
    </row>
    <row r="14" spans="1:17" ht="8.25" customHeight="1">
      <c r="A14" s="168"/>
      <c r="B14" s="168"/>
      <c r="C14" s="168"/>
      <c r="D14" s="168"/>
      <c r="E14" s="168"/>
      <c r="F14" s="168"/>
      <c r="G14" s="168"/>
      <c r="H14" s="168"/>
      <c r="I14" s="168"/>
      <c r="J14" s="168"/>
      <c r="K14" s="168"/>
    </row>
    <row r="15" spans="1:17" ht="85" customHeight="1">
      <c r="A15" s="175"/>
      <c r="B15" s="169"/>
      <c r="C15" s="175"/>
      <c r="D15" s="169"/>
      <c r="E15" s="175"/>
      <c r="F15" s="169"/>
      <c r="G15" s="175"/>
      <c r="H15" s="169"/>
      <c r="I15" s="175"/>
      <c r="J15" s="169"/>
      <c r="K15" s="175"/>
    </row>
    <row r="16" spans="1:17" ht="15" customHeight="1">
      <c r="A16" s="171" t="str">
        <f>【入力用】東西・全日本インカレ申込書!C26</f>
        <v/>
      </c>
      <c r="B16" s="172"/>
      <c r="C16" s="171" t="str">
        <f>【入力用】東西・全日本インカレ申込書!C27</f>
        <v/>
      </c>
      <c r="D16" s="172"/>
      <c r="E16" s="171" t="str">
        <f>【入力用】東西・全日本インカレ申込書!C28</f>
        <v/>
      </c>
      <c r="F16" s="172"/>
      <c r="G16" s="171" t="str">
        <f>【入力用】東西・全日本インカレ申込書!C29</f>
        <v/>
      </c>
      <c r="H16" s="172"/>
      <c r="I16" s="171" t="str">
        <f>【入力用】東西・全日本インカレ申込書!C30</f>
        <v/>
      </c>
      <c r="J16" s="172"/>
      <c r="K16" s="171" t="str">
        <f>【入力用】東西・全日本インカレ申込書!C31</f>
        <v/>
      </c>
    </row>
    <row r="17" spans="1:11" ht="15" customHeight="1">
      <c r="A17" s="173" t="str">
        <f>【入力用】東西・全日本インカレ申込書!H26</f>
        <v/>
      </c>
      <c r="B17" s="174"/>
      <c r="C17" s="173" t="str">
        <f>【入力用】東西・全日本インカレ申込書!H27</f>
        <v/>
      </c>
      <c r="D17" s="174"/>
      <c r="E17" s="173" t="str">
        <f>【入力用】東西・全日本インカレ申込書!H28</f>
        <v/>
      </c>
      <c r="F17" s="174"/>
      <c r="G17" s="173" t="str">
        <f>【入力用】東西・全日本インカレ申込書!H29</f>
        <v/>
      </c>
      <c r="H17" s="174"/>
      <c r="I17" s="173" t="str">
        <f>【入力用】東西・全日本インカレ申込書!H30</f>
        <v/>
      </c>
      <c r="J17" s="174"/>
      <c r="K17" s="173" t="str">
        <f>【入力用】東西・全日本インカレ申込書!H31</f>
        <v/>
      </c>
    </row>
    <row r="18" spans="1:11" ht="8.25" customHeight="1">
      <c r="A18" s="168"/>
      <c r="B18" s="168"/>
      <c r="C18" s="168"/>
      <c r="D18" s="168"/>
      <c r="E18" s="168"/>
      <c r="F18" s="168"/>
      <c r="G18" s="168"/>
      <c r="H18" s="168"/>
      <c r="I18" s="168"/>
      <c r="J18" s="168"/>
      <c r="K18" s="168"/>
    </row>
    <row r="19" spans="1:11" ht="85" customHeight="1">
      <c r="A19" s="175"/>
      <c r="B19" s="169"/>
      <c r="C19" s="175"/>
      <c r="D19" s="169"/>
      <c r="E19" s="175"/>
      <c r="F19" s="169"/>
      <c r="G19" s="175"/>
      <c r="H19" s="169"/>
      <c r="I19" s="175"/>
      <c r="J19" s="169"/>
      <c r="K19" s="175"/>
    </row>
    <row r="20" spans="1:11" ht="15" customHeight="1">
      <c r="A20" s="171" t="str">
        <f>【入力用】東西・全日本インカレ申込書!C32</f>
        <v/>
      </c>
      <c r="B20" s="172"/>
      <c r="C20" s="171" t="str">
        <f>【入力用】東西・全日本インカレ申込書!C33</f>
        <v/>
      </c>
      <c r="D20" s="172"/>
      <c r="E20" s="171" t="str">
        <f>【入力用】東西・全日本インカレ申込書!C34</f>
        <v/>
      </c>
      <c r="F20" s="172"/>
      <c r="G20" s="171" t="str">
        <f>【入力用】東西・全日本インカレ申込書!C35</f>
        <v/>
      </c>
      <c r="H20" s="172"/>
      <c r="I20" s="171" t="str">
        <f>【入力用】東西・全日本インカレ申込書!C36</f>
        <v/>
      </c>
      <c r="J20" s="172"/>
      <c r="K20" s="171" t="str">
        <f>【入力用】東西・全日本インカレ申込書!C37</f>
        <v/>
      </c>
    </row>
    <row r="21" spans="1:11" ht="15" customHeight="1">
      <c r="A21" s="173" t="str">
        <f>【入力用】東西・全日本インカレ申込書!H32</f>
        <v/>
      </c>
      <c r="B21" s="174"/>
      <c r="C21" s="173" t="str">
        <f>【入力用】東西・全日本インカレ申込書!H33</f>
        <v/>
      </c>
      <c r="D21" s="174"/>
      <c r="E21" s="173" t="str">
        <f>【入力用】東西・全日本インカレ申込書!H34</f>
        <v/>
      </c>
      <c r="F21" s="174"/>
      <c r="G21" s="173" t="str">
        <f>【入力用】東西・全日本インカレ申込書!H35</f>
        <v/>
      </c>
      <c r="H21" s="174"/>
      <c r="I21" s="173" t="str">
        <f>【入力用】東西・全日本インカレ申込書!H36</f>
        <v/>
      </c>
      <c r="J21" s="174"/>
      <c r="K21" s="173" t="str">
        <f>【入力用】東西・全日本インカレ申込書!H37</f>
        <v/>
      </c>
    </row>
    <row r="22" spans="1:11" ht="8.5" customHeight="1">
      <c r="A22" s="168"/>
      <c r="B22" s="168"/>
      <c r="C22" s="168"/>
      <c r="D22" s="168"/>
      <c r="E22" s="168"/>
      <c r="F22" s="168"/>
      <c r="G22" s="168"/>
      <c r="H22" s="168"/>
      <c r="I22" s="168"/>
      <c r="J22" s="168"/>
      <c r="K22" s="168"/>
    </row>
    <row r="23" spans="1:11" ht="85" customHeight="1">
      <c r="A23" s="175"/>
      <c r="B23" s="169"/>
      <c r="C23" s="175"/>
      <c r="D23" s="169"/>
      <c r="E23" s="175"/>
      <c r="F23" s="169"/>
      <c r="G23" s="175"/>
      <c r="H23" s="169"/>
      <c r="I23" s="175"/>
      <c r="J23" s="169"/>
      <c r="K23" s="175"/>
    </row>
    <row r="24" spans="1:11" ht="15" customHeight="1">
      <c r="A24" s="171" t="str">
        <f>【入力用】東西・全日本インカレ申込書!C38</f>
        <v/>
      </c>
      <c r="B24" s="172"/>
      <c r="C24" s="171" t="str">
        <f>【入力用】東西・全日本インカレ申込書!C39</f>
        <v/>
      </c>
      <c r="D24" s="172"/>
      <c r="E24" s="171" t="str">
        <f>【入力用】東西・全日本インカレ申込書!C40</f>
        <v/>
      </c>
      <c r="F24" s="172"/>
      <c r="G24" s="171" t="str">
        <f>【入力用】東西・全日本インカレ申込書!C41</f>
        <v/>
      </c>
      <c r="H24" s="172"/>
      <c r="I24" s="171" t="str">
        <f>【入力用】東西・全日本インカレ申込書!C42</f>
        <v/>
      </c>
      <c r="J24" s="172"/>
      <c r="K24" s="171" t="str">
        <f>【入力用】東西・全日本インカレ申込書!C43</f>
        <v/>
      </c>
    </row>
    <row r="25" spans="1:11" ht="15" customHeight="1">
      <c r="A25" s="173" t="str">
        <f>【入力用】東西・全日本インカレ申込書!H38</f>
        <v/>
      </c>
      <c r="B25" s="174"/>
      <c r="C25" s="173" t="str">
        <f>【入力用】東西・全日本インカレ申込書!H39</f>
        <v/>
      </c>
      <c r="D25" s="174"/>
      <c r="E25" s="173" t="str">
        <f>【入力用】東西・全日本インカレ申込書!H40</f>
        <v/>
      </c>
      <c r="F25" s="174"/>
      <c r="G25" s="173" t="str">
        <f>【入力用】東西・全日本インカレ申込書!H41</f>
        <v/>
      </c>
      <c r="H25" s="174"/>
      <c r="I25" s="173" t="str">
        <f>【入力用】東西・全日本インカレ申込書!H42</f>
        <v/>
      </c>
      <c r="J25" s="174"/>
      <c r="K25" s="173" t="str">
        <f>【入力用】東西・全日本インカレ申込書!H43</f>
        <v/>
      </c>
    </row>
  </sheetData>
  <sheetProtection algorithmName="SHA-512" hashValue="yMBIIsRh5WNRYhiBHyIEBf6LCqZBcgDkGV6R4bKi/Zrm9bwp5FSiGrOiRYQ3Hd7xLFrbEPrs8tIJWQ4NVog+TQ==" saltValue="kmG8Kk2aHb58p1LPfn/cXw=="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dimension ref="A1"/>
  <sheetViews>
    <sheetView workbookViewId="0">
      <selection activeCell="A2" sqref="A2"/>
    </sheetView>
  </sheetViews>
  <sheetFormatPr defaultColWidth="11.453125" defaultRowHeight="13"/>
  <sheetData/>
  <phoneticPr fontId="5"/>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
  <sheetViews>
    <sheetView workbookViewId="0">
      <selection activeCell="A2" sqref="A2"/>
    </sheetView>
  </sheetViews>
  <sheetFormatPr defaultColWidth="11" defaultRowHeight="13"/>
  <sheetData/>
  <phoneticPr fontId="5"/>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dimension ref="A1:X29"/>
  <sheetViews>
    <sheetView zoomScaleNormal="100" zoomScaleSheetLayoutView="100" workbookViewId="0">
      <selection activeCell="Q7" sqref="Q7"/>
    </sheetView>
  </sheetViews>
  <sheetFormatPr defaultColWidth="8.90625" defaultRowHeight="18" customHeight="1"/>
  <cols>
    <col min="1" max="2" width="3.453125" style="4" customWidth="1"/>
    <col min="3" max="3" width="2.36328125" style="4" customWidth="1"/>
    <col min="4" max="4" width="3.90625" style="1" customWidth="1"/>
    <col min="5" max="5" width="13.90625" style="1" bestFit="1" customWidth="1"/>
    <col min="6" max="6" width="15.08984375" style="1" customWidth="1"/>
    <col min="7" max="7" width="3" style="1" customWidth="1"/>
    <col min="8" max="8" width="18.08984375" style="1" customWidth="1"/>
    <col min="9" max="10" width="7.453125" style="1" customWidth="1"/>
    <col min="11" max="11" width="15.08984375" style="1" customWidth="1"/>
    <col min="12" max="12" width="15" style="4" bestFit="1" customWidth="1"/>
    <col min="13" max="13" width="6.6328125" style="1" bestFit="1" customWidth="1"/>
    <col min="14" max="15" width="3.453125" style="1" bestFit="1" customWidth="1"/>
    <col min="16" max="16" width="8.453125" style="11" customWidth="1"/>
    <col min="17" max="17" width="56.453125" style="1" bestFit="1" customWidth="1"/>
    <col min="18" max="16384" width="8.90625" style="1"/>
  </cols>
  <sheetData>
    <row r="1" spans="1:24" ht="22.5" customHeight="1">
      <c r="A1" s="995" t="s">
        <v>599</v>
      </c>
      <c r="B1" s="995"/>
      <c r="C1" s="995"/>
      <c r="D1" s="995"/>
      <c r="E1" s="995"/>
      <c r="F1" s="995"/>
      <c r="G1" s="995"/>
      <c r="H1" s="995"/>
      <c r="I1" s="995"/>
      <c r="J1" s="995"/>
      <c r="K1" s="995"/>
      <c r="L1" s="995"/>
      <c r="M1" s="995"/>
      <c r="N1" s="995"/>
      <c r="O1" s="995"/>
      <c r="P1" s="995"/>
      <c r="Q1" s="12"/>
    </row>
    <row r="2" spans="1:24" ht="19.75" customHeight="1">
      <c r="A2" s="996"/>
      <c r="B2" s="996"/>
      <c r="C2" s="996"/>
      <c r="D2" s="996"/>
      <c r="E2" s="996"/>
      <c r="F2" s="996"/>
      <c r="G2" s="996"/>
      <c r="H2" s="996"/>
      <c r="I2" s="996"/>
      <c r="J2" s="996"/>
      <c r="K2" s="996"/>
      <c r="L2" s="996"/>
      <c r="M2" s="996"/>
      <c r="N2" s="996"/>
      <c r="O2" s="996"/>
      <c r="P2" s="996"/>
      <c r="Q2" s="12"/>
    </row>
    <row r="3" spans="1:24" ht="19.75" customHeight="1">
      <c r="A3" s="92" t="s">
        <v>492</v>
      </c>
      <c r="B3" s="90"/>
      <c r="C3" s="90"/>
      <c r="D3" s="12"/>
      <c r="E3" s="93"/>
      <c r="F3" s="94"/>
      <c r="G3" s="91"/>
      <c r="H3" s="91"/>
      <c r="I3" s="91"/>
      <c r="J3" s="91"/>
      <c r="K3" s="91"/>
      <c r="L3" s="13"/>
      <c r="M3" s="993"/>
      <c r="N3" s="993"/>
      <c r="O3" s="994"/>
      <c r="P3" s="994"/>
      <c r="Q3" s="12"/>
      <c r="R3" s="12"/>
    </row>
    <row r="4" spans="1:24" ht="10" customHeight="1">
      <c r="A4" s="997"/>
      <c r="B4" s="997"/>
      <c r="C4" s="997"/>
      <c r="D4" s="997"/>
      <c r="E4" s="997"/>
      <c r="F4" s="997"/>
      <c r="G4" s="997"/>
      <c r="H4" s="997"/>
      <c r="I4" s="997"/>
      <c r="J4" s="997"/>
      <c r="K4" s="997"/>
      <c r="L4" s="997"/>
      <c r="M4" s="997"/>
      <c r="N4" s="997"/>
      <c r="O4" s="997"/>
      <c r="P4" s="997"/>
      <c r="Q4" s="12"/>
      <c r="R4" s="12"/>
    </row>
    <row r="5" spans="1:24" s="4" customFormat="1" ht="21" customHeight="1">
      <c r="A5" s="983" t="s">
        <v>185</v>
      </c>
      <c r="B5" s="983" t="s">
        <v>17</v>
      </c>
      <c r="C5" s="985" t="s">
        <v>79</v>
      </c>
      <c r="D5" s="986"/>
      <c r="E5" s="989" t="s">
        <v>69</v>
      </c>
      <c r="F5" s="991" t="s">
        <v>254</v>
      </c>
      <c r="G5" s="986"/>
      <c r="H5" s="989" t="s">
        <v>283</v>
      </c>
      <c r="I5" s="989" t="s">
        <v>150</v>
      </c>
      <c r="J5" s="989"/>
      <c r="K5" s="989"/>
      <c r="L5" s="1011" t="s">
        <v>151</v>
      </c>
      <c r="M5" s="1013" t="s">
        <v>106</v>
      </c>
      <c r="N5" s="14" t="s">
        <v>152</v>
      </c>
      <c r="O5" s="15" t="s">
        <v>154</v>
      </c>
      <c r="P5" s="1002" t="s">
        <v>71</v>
      </c>
      <c r="Q5" s="1004" t="s">
        <v>260</v>
      </c>
      <c r="R5" s="1004" t="s">
        <v>460</v>
      </c>
    </row>
    <row r="6" spans="1:24" s="4" customFormat="1" ht="21" customHeight="1">
      <c r="A6" s="984"/>
      <c r="B6" s="984"/>
      <c r="C6" s="987"/>
      <c r="D6" s="988"/>
      <c r="E6" s="990"/>
      <c r="F6" s="992"/>
      <c r="G6" s="988"/>
      <c r="H6" s="990"/>
      <c r="I6" s="990"/>
      <c r="J6" s="990"/>
      <c r="K6" s="990"/>
      <c r="L6" s="1012"/>
      <c r="M6" s="1014"/>
      <c r="N6" s="16" t="s">
        <v>153</v>
      </c>
      <c r="O6" s="17" t="s">
        <v>153</v>
      </c>
      <c r="P6" s="1003"/>
      <c r="Q6" s="1004"/>
      <c r="R6" s="1004"/>
    </row>
    <row r="7" spans="1:24" ht="32.25" customHeight="1">
      <c r="A7" s="18"/>
      <c r="B7" s="119"/>
      <c r="C7" s="1005"/>
      <c r="D7" s="1006"/>
      <c r="E7" s="9"/>
      <c r="F7" s="1007"/>
      <c r="G7" s="1008"/>
      <c r="H7" s="8"/>
      <c r="I7" s="6"/>
      <c r="J7" s="1009"/>
      <c r="K7" s="1010"/>
      <c r="L7" s="10"/>
      <c r="M7" s="7"/>
      <c r="N7" s="7"/>
      <c r="O7" s="7"/>
      <c r="P7" s="88"/>
      <c r="Q7" s="95"/>
      <c r="R7" s="38">
        <v>1</v>
      </c>
      <c r="S7" s="37" t="s">
        <v>461</v>
      </c>
      <c r="X7" s="4">
        <v>1</v>
      </c>
    </row>
    <row r="8" spans="1:24" ht="18" customHeight="1">
      <c r="A8" s="19"/>
      <c r="B8" s="19"/>
      <c r="C8" s="1001"/>
      <c r="D8" s="1001"/>
      <c r="E8" s="12"/>
      <c r="F8" s="12"/>
      <c r="G8" s="12"/>
      <c r="H8" s="12"/>
      <c r="I8" s="12"/>
      <c r="J8" s="12"/>
      <c r="K8" s="12"/>
      <c r="L8" s="19"/>
      <c r="M8" s="12"/>
      <c r="N8" s="12"/>
      <c r="O8" s="12"/>
      <c r="P8" s="20"/>
      <c r="Q8" s="12"/>
      <c r="R8" s="12"/>
      <c r="S8" s="37" t="s">
        <v>462</v>
      </c>
    </row>
    <row r="9" spans="1:24" ht="18" customHeight="1">
      <c r="A9" s="19"/>
      <c r="B9" s="998" t="s">
        <v>495</v>
      </c>
      <c r="C9" s="999"/>
      <c r="D9" s="999"/>
      <c r="E9" s="999"/>
      <c r="F9" s="999"/>
      <c r="G9" s="999"/>
      <c r="H9" s="999"/>
      <c r="I9" s="999"/>
      <c r="J9" s="999"/>
      <c r="K9" s="999"/>
      <c r="L9" s="999"/>
      <c r="M9" s="999"/>
      <c r="N9" s="999"/>
      <c r="O9" s="999"/>
      <c r="P9" s="999"/>
      <c r="Q9" s="999"/>
      <c r="R9" s="1000"/>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55B/Jz/havkfZSbAW5b62vECQ6RYDTEASi9QU665pgeFrvjVC3kI0CVtGhM5W4bcDgqInQebVoczfGtT6YFFwQ==" saltValue="wBhgxMPkneepS2ht8j7/nQ==" spinCount="100000" sheet="1" selectLockedCells="1"/>
  <dataConsolidate/>
  <mergeCells count="22">
    <mergeCell ref="B9:R9"/>
    <mergeCell ref="C8:D8"/>
    <mergeCell ref="P5:P6"/>
    <mergeCell ref="Q5:Q6"/>
    <mergeCell ref="C7:D7"/>
    <mergeCell ref="F7:G7"/>
    <mergeCell ref="J7:K7"/>
    <mergeCell ref="R5:R6"/>
    <mergeCell ref="H5:H6"/>
    <mergeCell ref="I5:K6"/>
    <mergeCell ref="L5:L6"/>
    <mergeCell ref="M5:M6"/>
    <mergeCell ref="M3:N3"/>
    <mergeCell ref="O3:P3"/>
    <mergeCell ref="A1:P1"/>
    <mergeCell ref="A2:P2"/>
    <mergeCell ref="A4:P4"/>
    <mergeCell ref="A5:A6"/>
    <mergeCell ref="B5:B6"/>
    <mergeCell ref="C5:D6"/>
    <mergeCell ref="E5:E6"/>
    <mergeCell ref="F5:G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C33"/>
  <sheetViews>
    <sheetView zoomScale="97" zoomScaleNormal="90" workbookViewId="0">
      <selection activeCell="A2" sqref="A2"/>
    </sheetView>
  </sheetViews>
  <sheetFormatPr defaultColWidth="8.6328125" defaultRowHeight="18"/>
  <cols>
    <col min="1" max="1" width="5.08984375" style="149" customWidth="1"/>
    <col min="2" max="2" width="5.08984375" style="138" customWidth="1"/>
    <col min="3" max="3" width="5.36328125" style="138" customWidth="1"/>
    <col min="4" max="12" width="5.08984375" style="138" customWidth="1"/>
    <col min="13" max="13" width="5.08984375" style="149" customWidth="1"/>
    <col min="14" max="16" width="5.08984375" style="138" customWidth="1"/>
    <col min="17" max="17" width="6.453125" style="138" customWidth="1"/>
    <col min="18" max="18" width="5.08984375" style="138" customWidth="1"/>
    <col min="19" max="16384" width="8.6328125" style="138"/>
  </cols>
  <sheetData>
    <row r="1" spans="1:18" ht="27.75" customHeight="1">
      <c r="E1" s="1017" t="s">
        <v>502</v>
      </c>
      <c r="F1" s="1017"/>
      <c r="G1" s="1017"/>
      <c r="H1" s="1017"/>
      <c r="I1" s="1017"/>
      <c r="J1" s="1017"/>
      <c r="K1" s="1017"/>
      <c r="L1" s="1017"/>
      <c r="M1" s="1017"/>
      <c r="N1" s="1017"/>
      <c r="O1" s="1017"/>
    </row>
    <row r="2" spans="1:18" ht="17.25" customHeight="1">
      <c r="E2" s="139"/>
      <c r="F2" s="139"/>
      <c r="G2" s="139"/>
      <c r="H2" s="139"/>
      <c r="I2" s="139"/>
      <c r="J2" s="139"/>
      <c r="K2" s="139"/>
      <c r="L2" s="139"/>
      <c r="M2" s="140"/>
      <c r="N2" s="139"/>
      <c r="O2" s="139"/>
    </row>
    <row r="3" spans="1:18" ht="27.75" customHeight="1">
      <c r="O3" s="141" t="s">
        <v>503</v>
      </c>
    </row>
    <row r="4" spans="1:18" ht="25.5" customHeight="1">
      <c r="M4" s="150" t="s">
        <v>504</v>
      </c>
      <c r="N4" s="142"/>
      <c r="P4" s="142"/>
      <c r="Q4" s="142"/>
      <c r="R4" s="1018" t="s">
        <v>505</v>
      </c>
    </row>
    <row r="5" spans="1:18" ht="24.75" customHeight="1">
      <c r="C5" s="1015" t="s">
        <v>506</v>
      </c>
      <c r="D5" s="1015"/>
      <c r="E5" s="1015"/>
      <c r="F5" s="1019">
        <f>【入力用】チーム登録!D18</f>
        <v>0</v>
      </c>
      <c r="G5" s="1020"/>
      <c r="H5" s="1020"/>
      <c r="I5" s="1020"/>
      <c r="J5" s="1020"/>
      <c r="K5" s="143">
        <f>【入力用】チーム登録!E18</f>
        <v>0</v>
      </c>
      <c r="M5" s="1021" t="s">
        <v>507</v>
      </c>
      <c r="N5" s="1021"/>
      <c r="O5" s="142"/>
      <c r="P5" s="142"/>
      <c r="Q5" s="142"/>
      <c r="R5" s="1018"/>
    </row>
    <row r="6" spans="1:18" ht="24.75" customHeight="1">
      <c r="C6" s="1015" t="s">
        <v>508</v>
      </c>
      <c r="D6" s="1015"/>
      <c r="E6" s="1015"/>
      <c r="F6" s="1016">
        <f>【入力用】チーム登録!D16</f>
        <v>0</v>
      </c>
      <c r="G6" s="1016"/>
      <c r="H6" s="1016"/>
      <c r="I6" s="1016"/>
      <c r="J6" s="1016"/>
      <c r="K6" s="144"/>
      <c r="L6" s="144"/>
      <c r="M6" s="145"/>
      <c r="N6" s="144"/>
    </row>
    <row r="7" spans="1:18" ht="24.75" customHeight="1">
      <c r="C7" s="1015" t="s">
        <v>509</v>
      </c>
      <c r="D7" s="1015"/>
      <c r="E7" s="1015"/>
      <c r="F7" s="1022">
        <f>【入力用】チーム登録!D14</f>
        <v>0</v>
      </c>
      <c r="G7" s="1022"/>
      <c r="H7" s="1022"/>
      <c r="I7" s="1022"/>
      <c r="J7" s="1022"/>
      <c r="K7" s="1022"/>
      <c r="L7" s="1022"/>
      <c r="M7" s="1022"/>
      <c r="N7" s="1022"/>
    </row>
    <row r="8" spans="1:18" ht="24.75" customHeight="1">
      <c r="C8" s="1015" t="s">
        <v>510</v>
      </c>
      <c r="D8" s="1015"/>
      <c r="E8" s="1015"/>
      <c r="F8" s="1023">
        <f>【入力用】チーム登録!D21</f>
        <v>0</v>
      </c>
      <c r="G8" s="1023"/>
      <c r="H8" s="1023"/>
      <c r="I8" s="1023"/>
      <c r="J8" s="1023"/>
      <c r="K8" s="1023"/>
      <c r="L8" s="1023"/>
      <c r="M8" s="1023"/>
      <c r="N8" s="1023"/>
    </row>
    <row r="9" spans="1:18" ht="24.75" customHeight="1">
      <c r="C9" s="1015" t="s">
        <v>511</v>
      </c>
      <c r="D9" s="1015"/>
      <c r="E9" s="1015"/>
      <c r="F9" s="1024">
        <f>【入力用】チーム登録!D23</f>
        <v>0</v>
      </c>
      <c r="G9" s="1025"/>
      <c r="H9" s="1025"/>
      <c r="I9" s="1025"/>
      <c r="J9" s="1026"/>
    </row>
    <row r="10" spans="1:18" ht="24.75" customHeight="1">
      <c r="C10" s="1015" t="s">
        <v>512</v>
      </c>
      <c r="D10" s="1015"/>
      <c r="E10" s="1015"/>
      <c r="F10" s="1024">
        <f>【入力用】個人登録票!E10</f>
        <v>0</v>
      </c>
      <c r="G10" s="1025"/>
      <c r="H10" s="1025"/>
      <c r="I10" s="1025"/>
      <c r="J10" s="1026"/>
    </row>
    <row r="11" spans="1:18" ht="19.5" customHeight="1"/>
    <row r="12" spans="1:18" ht="17.25" customHeight="1">
      <c r="A12" s="1057" t="s">
        <v>185</v>
      </c>
      <c r="C12" s="1027" t="s">
        <v>523</v>
      </c>
      <c r="D12" s="1028"/>
      <c r="E12" s="1031" t="s">
        <v>513</v>
      </c>
      <c r="F12" s="1032"/>
      <c r="G12" s="1033"/>
      <c r="H12" s="1027" t="s">
        <v>514</v>
      </c>
      <c r="I12" s="1034"/>
      <c r="J12" s="1028"/>
      <c r="K12" s="1049" t="s">
        <v>515</v>
      </c>
      <c r="L12" s="1050"/>
      <c r="M12" s="1051"/>
      <c r="N12" s="1015" t="s">
        <v>516</v>
      </c>
      <c r="O12" s="1015"/>
      <c r="P12" s="1015"/>
      <c r="Q12" s="1015"/>
      <c r="R12" s="1015"/>
    </row>
    <row r="13" spans="1:18" ht="17.25" customHeight="1">
      <c r="A13" s="1057"/>
      <c r="C13" s="1029"/>
      <c r="D13" s="1030"/>
      <c r="E13" s="1036" t="s">
        <v>517</v>
      </c>
      <c r="F13" s="1037"/>
      <c r="G13" s="1038"/>
      <c r="H13" s="1029"/>
      <c r="I13" s="1035"/>
      <c r="J13" s="1030"/>
      <c r="K13" s="1052"/>
      <c r="L13" s="1053"/>
      <c r="M13" s="1054"/>
      <c r="N13" s="1015"/>
      <c r="O13" s="1015"/>
      <c r="P13" s="1015"/>
      <c r="Q13" s="1015"/>
      <c r="R13" s="1015"/>
    </row>
    <row r="14" spans="1:18" ht="35.15" customHeight="1">
      <c r="A14" s="155"/>
      <c r="B14" s="146">
        <v>1</v>
      </c>
      <c r="C14" s="1055" t="str" cm="1">
        <f t="array" ref="C14">IF($A14="",IF(COUNTIF(【入力用】個人登録票!$R$25:$R$127,1)&lt;ROW([1]日ソ追加登録用紙!A1),"",INDEX(【入力用】個人登録票!$B$25:$B$127&amp;"",SMALL(IF(【入力用】個人登録票!$R$25:$R$127=1,ROW($A$1:$A$103)),ROW([1]日ソ追加登録用紙!A1)))),VLOOKUP($A14,【入力用】個人登録票!$A$25:$P$127,2,0))</f>
        <v/>
      </c>
      <c r="D14" s="1056"/>
      <c r="E14" s="1039" t="str" cm="1">
        <f t="array" ref="E14">IF($A14="",IF(COUNTIF(【入力用】個人登録票!$R$25:$R$127,1)&lt;ROW([1]日ソ追加登録用紙!A1),"",INDEX(【入力用】個人登録票!$E$25:$E$127&amp;"",SMALL(IF(【入力用】個人登録票!$R$25:$R$127=1,ROW($A$1:$A$103)),ROW([1]日ソ追加登録用紙!A1)))),VLOOKUP($A14,【入力用】個人登録票!$A$25:$R$127,5,FALSE))</f>
        <v/>
      </c>
      <c r="F14" s="1040"/>
      <c r="G14" s="1040"/>
      <c r="H14" s="1041" t="str" cm="1">
        <f t="array" ref="H14">IF($A14="",IF(IF(COUNTIF(【入力用】個人登録票!$R$25:$R$127,1)&lt;ROW([1]日ソ追加登録用紙!A1),"",INDEX(【入力用】個人登録票!$L$25:$L$127,SMALL(IF(【入力用】個人登録票!$R$25:$R$127=1,ROW($A$1:$A$103)),ROW([1]日ソ追加登録用紙!A1))))=0,"",IF(COUNTIF(【入力用】個人登録票!$R$25:$R$127,1)&lt;ROW([1]日ソ追加登録用紙!A1),"",INDEX(【入力用】個人登録票!$L$25:$L$127,SMALL(IF(【入力用】個人登録票!$R$25:$R$127=1,ROW($A$1:$A$103)),ROW([1]日ソ追加登録用紙!A1))))),VLOOKUP($A14,【入力用】個人登録票!$A$25:$R$127,12,FALSE))</f>
        <v/>
      </c>
      <c r="I14" s="1042"/>
      <c r="J14" s="1043"/>
      <c r="K14" s="1047" t="str">
        <f>IF($A14="",IF(COUNTIF(【入力用】個人登録票!$R$25:$R$127,1)&lt;ROW([1]日ソ追加登録用紙!A1),"",$F$7),$F$7)</f>
        <v/>
      </c>
      <c r="L14" s="1048"/>
      <c r="M14" s="147" t="str" cm="1">
        <f t="array" ref="M14">IF($A14="",IF(COUNTIF(【入力用】個人登録票!$R$25:$R$127,1)&lt;ROW([1]日ソ追加登録用紙!A1),"",INDEX(【入力用】個人登録票!$C$25:$C$127&amp;"",SMALL(IF(【入力用】個人登録票!$R$25:$R$127=1,ROW($A$1:$A$103)),ROW([1]日ソ追加登録用紙!A1)))),VLOOKUP($A14,【入力用】個人登録票!$A$25:$R$127,3,FALSE))</f>
        <v/>
      </c>
      <c r="N14" s="1044" t="str" cm="1">
        <f t="array" ref="N14">IF($A14="",IF(COUNTIF(【入力用】個人登録票!$R$25:$R$127,1)&lt;ROW([1]日ソ追加登録用紙!A1),"",INDEX(【入力用】個人登録票!$Q$25:$Q$127&amp;"",SMALL(IF(【入力用】個人登録票!$R$25:$R$127=1,ROW($A$1:$A$103)),ROW([1]日ソ追加登録用紙!A1)))),VLOOKUP($A14,【入力用】個人登録票!$A$25:$R$127,17,FALSE))</f>
        <v/>
      </c>
      <c r="O14" s="1045"/>
      <c r="P14" s="1045"/>
      <c r="Q14" s="1045"/>
      <c r="R14" s="1046"/>
    </row>
    <row r="15" spans="1:18" ht="35.15" customHeight="1">
      <c r="A15" s="155"/>
      <c r="B15" s="146">
        <v>2</v>
      </c>
      <c r="C15" s="1055" t="str" cm="1">
        <f t="array" ref="C15">IF($A15="",IF(COUNTIF(【入力用】個人登録票!$R$25:$R$127,1)&lt;ROW([1]日ソ追加登録用紙!A2),"",INDEX(【入力用】個人登録票!$B$25:$B$127&amp;"",SMALL(IF(【入力用】個人登録票!$R$25:$R$127=1,ROW($A$1:$A$103)),ROW([1]日ソ追加登録用紙!A2)))),VLOOKUP($A15,【入力用】個人登録票!$A$25:$P$127,2,0))</f>
        <v/>
      </c>
      <c r="D15" s="1056"/>
      <c r="E15" s="1039" t="str" cm="1">
        <f t="array" ref="E15">IF($A15="",IF(COUNTIF(【入力用】個人登録票!$R$25:$R$127,1)&lt;ROW([1]日ソ追加登録用紙!A2),"",INDEX(【入力用】個人登録票!$E$25:$E$127&amp;"",SMALL(IF(【入力用】個人登録票!$R$25:$R$127=1,ROW($A$1:$A$103)),ROW([1]日ソ追加登録用紙!A2)))),VLOOKUP($A15,【入力用】個人登録票!$A$25:$R$127,5,FALSE))</f>
        <v/>
      </c>
      <c r="F15" s="1040"/>
      <c r="G15" s="1040"/>
      <c r="H15" s="1041" t="str" cm="1">
        <f t="array" ref="H15">IF($A15="",IF(IF(COUNTIF(【入力用】個人登録票!$R$25:$R$127,1)&lt;ROW([1]日ソ追加登録用紙!A2),"",INDEX(【入力用】個人登録票!$L$25:$L$127,SMALL(IF(【入力用】個人登録票!$R$25:$R$127=1,ROW($A$1:$A$103)),ROW([1]日ソ追加登録用紙!A2))))=0,"",IF(COUNTIF(【入力用】個人登録票!$R$25:$R$127,1)&lt;ROW([1]日ソ追加登録用紙!A2),"",INDEX(【入力用】個人登録票!$L$25:$L$127,SMALL(IF(【入力用】個人登録票!$R$25:$R$127=1,ROW($A$1:$A$103)),ROW([1]日ソ追加登録用紙!A2))))),VLOOKUP($A15,【入力用】個人登録票!$A$25:$R$127,12,FALSE))</f>
        <v/>
      </c>
      <c r="I15" s="1042"/>
      <c r="J15" s="1043"/>
      <c r="K15" s="1047" t="str">
        <f>IF($A15="",IF(COUNTIF(【入力用】個人登録票!$R$25:$R$127,1)&lt;ROW([1]日ソ追加登録用紙!A2),"",$F$7),$F$7)</f>
        <v/>
      </c>
      <c r="L15" s="1048"/>
      <c r="M15" s="147" t="str" cm="1">
        <f t="array" ref="M15">IF($A15="",IF(COUNTIF(【入力用】個人登録票!$R$25:$R$127,1)&lt;ROW([1]日ソ追加登録用紙!A2),"",INDEX(【入力用】個人登録票!$C$25:$C$127&amp;"",SMALL(IF(【入力用】個人登録票!$R$25:$R$127=1,ROW($A$1:$A$103)),ROW([1]日ソ追加登録用紙!A2)))),VLOOKUP($A15,【入力用】個人登録票!$A$25:$R$127,3,FALSE))</f>
        <v/>
      </c>
      <c r="N15" s="1044" t="str" cm="1">
        <f t="array" ref="N15">IF($A15="",IF(COUNTIF(【入力用】個人登録票!$R$25:$R$127,1)&lt;ROW([1]日ソ追加登録用紙!A2),"",INDEX(【入力用】個人登録票!$Q$25:$Q$127&amp;"",SMALL(IF(【入力用】個人登録票!$R$25:$R$127=1,ROW($A$1:$A$103)),ROW([1]日ソ追加登録用紙!A2)))),VLOOKUP($A15,【入力用】個人登録票!$A$25:$R$127,17,FALSE))</f>
        <v/>
      </c>
      <c r="O15" s="1045"/>
      <c r="P15" s="1045"/>
      <c r="Q15" s="1045"/>
      <c r="R15" s="1046"/>
    </row>
    <row r="16" spans="1:18" ht="35.15" customHeight="1">
      <c r="A16" s="155"/>
      <c r="B16" s="146">
        <v>3</v>
      </c>
      <c r="C16" s="1055" t="str" cm="1">
        <f t="array" ref="C16">IF($A16="",IF(COUNTIF(【入力用】個人登録票!$R$25:$R$127,1)&lt;ROW([1]日ソ追加登録用紙!A3),"",INDEX(【入力用】個人登録票!$B$25:$B$127&amp;"",SMALL(IF(【入力用】個人登録票!$R$25:$R$127=1,ROW($A$1:$A$103)),ROW([1]日ソ追加登録用紙!A3)))),VLOOKUP($A16,【入力用】個人登録票!$A$25:$P$127,2,0))</f>
        <v/>
      </c>
      <c r="D16" s="1056"/>
      <c r="E16" s="1039" t="str" cm="1">
        <f t="array" ref="E16">IF($A16="",IF(COUNTIF(【入力用】個人登録票!$R$25:$R$127,1)&lt;ROW([1]日ソ追加登録用紙!A3),"",INDEX(【入力用】個人登録票!$E$25:$E$127&amp;"",SMALL(IF(【入力用】個人登録票!$R$25:$R$127=1,ROW($A$1:$A$103)),ROW([1]日ソ追加登録用紙!A3)))),VLOOKUP($A16,【入力用】個人登録票!$A$25:$R$127,5,FALSE))</f>
        <v/>
      </c>
      <c r="F16" s="1040"/>
      <c r="G16" s="1040"/>
      <c r="H16" s="1041" t="str" cm="1">
        <f t="array" ref="H16">IF($A16="",IF(IF(COUNTIF(【入力用】個人登録票!$R$25:$R$127,1)&lt;ROW([1]日ソ追加登録用紙!A3),"",INDEX(【入力用】個人登録票!$L$25:$L$127,SMALL(IF(【入力用】個人登録票!$R$25:$R$127=1,ROW($A$1:$A$103)),ROW([1]日ソ追加登録用紙!A3))))=0,"",IF(COUNTIF(【入力用】個人登録票!$R$25:$R$127,1)&lt;ROW([1]日ソ追加登録用紙!A3),"",INDEX(【入力用】個人登録票!$L$25:$L$127,SMALL(IF(【入力用】個人登録票!$R$25:$R$127=1,ROW($A$1:$A$103)),ROW([1]日ソ追加登録用紙!A3))))),VLOOKUP($A16,【入力用】個人登録票!$A$25:$R$127,12,FALSE))</f>
        <v/>
      </c>
      <c r="I16" s="1042"/>
      <c r="J16" s="1043"/>
      <c r="K16" s="1047" t="str">
        <f>IF($A16="",IF(COUNTIF(【入力用】個人登録票!$R$25:$R$127,1)&lt;ROW([1]日ソ追加登録用紙!A3),"",$F$7),$F$7)</f>
        <v/>
      </c>
      <c r="L16" s="1048"/>
      <c r="M16" s="147" t="str" cm="1">
        <f t="array" ref="M16">IF($A16="",IF(COUNTIF(【入力用】個人登録票!$R$25:$R$127,1)&lt;ROW([1]日ソ追加登録用紙!A3),"",INDEX(【入力用】個人登録票!$C$25:$C$127&amp;"",SMALL(IF(【入力用】個人登録票!$R$25:$R$127=1,ROW($A$1:$A$103)),ROW([1]日ソ追加登録用紙!A3)))),VLOOKUP($A16,【入力用】個人登録票!$A$25:$R$127,3,FALSE))</f>
        <v/>
      </c>
      <c r="N16" s="1044" t="str" cm="1">
        <f t="array" ref="N16">IF($A16="",IF(COUNTIF(【入力用】個人登録票!$R$25:$R$127,1)&lt;ROW([1]日ソ追加登録用紙!A3),"",INDEX(【入力用】個人登録票!$Q$25:$Q$127&amp;"",SMALL(IF(【入力用】個人登録票!$R$25:$R$127=1,ROW($A$1:$A$103)),ROW([1]日ソ追加登録用紙!A3)))),VLOOKUP($A16,【入力用】個人登録票!$A$25:$R$127,17,FALSE))</f>
        <v/>
      </c>
      <c r="O16" s="1045"/>
      <c r="P16" s="1045"/>
      <c r="Q16" s="1045"/>
      <c r="R16" s="1046"/>
    </row>
    <row r="17" spans="1:29" ht="35.15" customHeight="1">
      <c r="A17" s="155"/>
      <c r="B17" s="146">
        <v>4</v>
      </c>
      <c r="C17" s="1055" t="str" cm="1">
        <f t="array" ref="C17">IF($A17="",IF(COUNTIF(【入力用】個人登録票!$R$25:$R$127,1)&lt;ROW([1]日ソ追加登録用紙!A4),"",INDEX(【入力用】個人登録票!$B$25:$B$127&amp;"",SMALL(IF(【入力用】個人登録票!$R$25:$R$127=1,ROW($A$1:$A$103)),ROW([1]日ソ追加登録用紙!A4)))),VLOOKUP($A17,【入力用】個人登録票!$A$25:$P$127,2,0))</f>
        <v/>
      </c>
      <c r="D17" s="1056"/>
      <c r="E17" s="1039" t="str" cm="1">
        <f t="array" ref="E17">IF($A17="",IF(COUNTIF(【入力用】個人登録票!$R$25:$R$127,1)&lt;ROW([1]日ソ追加登録用紙!A4),"",INDEX(【入力用】個人登録票!$E$25:$E$127&amp;"",SMALL(IF(【入力用】個人登録票!$R$25:$R$127=1,ROW($A$1:$A$103)),ROW([1]日ソ追加登録用紙!A4)))),VLOOKUP($A17,【入力用】個人登録票!$A$25:$R$127,5,FALSE))</f>
        <v/>
      </c>
      <c r="F17" s="1040"/>
      <c r="G17" s="1040"/>
      <c r="H17" s="1041" t="str" cm="1">
        <f t="array" ref="H17">IF($A17="",IF(IF(COUNTIF(【入力用】個人登録票!$R$25:$R$127,1)&lt;ROW([1]日ソ追加登録用紙!A4),"",INDEX(【入力用】個人登録票!$L$25:$L$127,SMALL(IF(【入力用】個人登録票!$R$25:$R$127=1,ROW($A$1:$A$103)),ROW([1]日ソ追加登録用紙!A4))))=0,"",IF(COUNTIF(【入力用】個人登録票!$R$25:$R$127,1)&lt;ROW([1]日ソ追加登録用紙!A4),"",INDEX(【入力用】個人登録票!$L$25:$L$127,SMALL(IF(【入力用】個人登録票!$R$25:$R$127=1,ROW($A$1:$A$103)),ROW([1]日ソ追加登録用紙!A4))))),VLOOKUP($A17,【入力用】個人登録票!$A$25:$R$127,12,FALSE))</f>
        <v/>
      </c>
      <c r="I17" s="1042"/>
      <c r="J17" s="1043"/>
      <c r="K17" s="1047" t="str">
        <f>IF($A17="",IF(COUNTIF(【入力用】個人登録票!$R$25:$R$127,1)&lt;ROW([1]日ソ追加登録用紙!A4),"",$F$7),$F$7)</f>
        <v/>
      </c>
      <c r="L17" s="1048"/>
      <c r="M17" s="147" t="str" cm="1">
        <f t="array" ref="M17">IF($A17="",IF(COUNTIF(【入力用】個人登録票!$R$25:$R$127,1)&lt;ROW([1]日ソ追加登録用紙!A4),"",INDEX(【入力用】個人登録票!$C$25:$C$127&amp;"",SMALL(IF(【入力用】個人登録票!$R$25:$R$127=1,ROW($A$1:$A$103)),ROW([1]日ソ追加登録用紙!A4)))),VLOOKUP($A17,【入力用】個人登録票!$A$25:$R$127,3,FALSE))</f>
        <v/>
      </c>
      <c r="N17" s="1044" t="str" cm="1">
        <f t="array" ref="N17">IF($A17="",IF(COUNTIF(【入力用】個人登録票!$R$25:$R$127,1)&lt;ROW([1]日ソ追加登録用紙!A4),"",INDEX(【入力用】個人登録票!$Q$25:$Q$127&amp;"",SMALL(IF(【入力用】個人登録票!$R$25:$R$127=1,ROW($A$1:$A$103)),ROW([1]日ソ追加登録用紙!A4)))),VLOOKUP($A17,【入力用】個人登録票!$A$25:$R$127,17,FALSE))</f>
        <v/>
      </c>
      <c r="O17" s="1045"/>
      <c r="P17" s="1045"/>
      <c r="Q17" s="1045"/>
      <c r="R17" s="1046"/>
    </row>
    <row r="18" spans="1:29" ht="35.15" customHeight="1">
      <c r="A18" s="155"/>
      <c r="B18" s="146">
        <v>5</v>
      </c>
      <c r="C18" s="1055" t="str" cm="1">
        <f t="array" ref="C18">IF($A18="",IF(COUNTIF(【入力用】個人登録票!$R$25:$R$127,1)&lt;ROW([1]日ソ追加登録用紙!A5),"",INDEX(【入力用】個人登録票!$B$25:$B$127&amp;"",SMALL(IF(【入力用】個人登録票!$R$25:$R$127=1,ROW($A$1:$A$103)),ROW([1]日ソ追加登録用紙!A5)))),VLOOKUP($A18,【入力用】個人登録票!$A$25:$P$127,2,0))</f>
        <v/>
      </c>
      <c r="D18" s="1056"/>
      <c r="E18" s="1039" t="str" cm="1">
        <f t="array" ref="E18">IF($A18="",IF(COUNTIF(【入力用】個人登録票!$R$25:$R$127,1)&lt;ROW([1]日ソ追加登録用紙!A5),"",INDEX(【入力用】個人登録票!$E$25:$E$127&amp;"",SMALL(IF(【入力用】個人登録票!$R$25:$R$127=1,ROW($A$1:$A$103)),ROW([1]日ソ追加登録用紙!A5)))),VLOOKUP($A18,【入力用】個人登録票!$A$25:$R$127,5,FALSE))</f>
        <v/>
      </c>
      <c r="F18" s="1040"/>
      <c r="G18" s="1040"/>
      <c r="H18" s="1041" t="str" cm="1">
        <f t="array" ref="H18">IF($A18="",IF(IF(COUNTIF(【入力用】個人登録票!$R$25:$R$127,1)&lt;ROW([1]日ソ追加登録用紙!A5),"",INDEX(【入力用】個人登録票!$L$25:$L$127,SMALL(IF(【入力用】個人登録票!$R$25:$R$127=1,ROW($A$1:$A$103)),ROW([1]日ソ追加登録用紙!A5))))=0,"",IF(COUNTIF(【入力用】個人登録票!$R$25:$R$127,1)&lt;ROW([1]日ソ追加登録用紙!A5),"",INDEX(【入力用】個人登録票!$L$25:$L$127,SMALL(IF(【入力用】個人登録票!$R$25:$R$127=1,ROW($A$1:$A$103)),ROW([1]日ソ追加登録用紙!A5))))),VLOOKUP($A18,【入力用】個人登録票!$A$25:$R$127,12,FALSE))</f>
        <v/>
      </c>
      <c r="I18" s="1042"/>
      <c r="J18" s="1043"/>
      <c r="K18" s="1047" t="str">
        <f>IF($A18="",IF(COUNTIF(【入力用】個人登録票!$R$25:$R$127,1)&lt;ROW([1]日ソ追加登録用紙!A5),"",$F$7),$F$7)</f>
        <v/>
      </c>
      <c r="L18" s="1048"/>
      <c r="M18" s="147" t="str" cm="1">
        <f t="array" ref="M18">IF($A18="",IF(COUNTIF(【入力用】個人登録票!$R$25:$R$127,1)&lt;ROW([1]日ソ追加登録用紙!A5),"",INDEX(【入力用】個人登録票!$C$25:$C$127&amp;"",SMALL(IF(【入力用】個人登録票!$R$25:$R$127=1,ROW($A$1:$A$103)),ROW([1]日ソ追加登録用紙!A5)))),VLOOKUP($A18,【入力用】個人登録票!$A$25:$R$127,3,FALSE))</f>
        <v/>
      </c>
      <c r="N18" s="1044" t="str" cm="1">
        <f t="array" ref="N18">IF($A18="",IF(COUNTIF(【入力用】個人登録票!$R$25:$R$127,1)&lt;ROW([1]日ソ追加登録用紙!A5),"",INDEX(【入力用】個人登録票!$Q$25:$Q$127&amp;"",SMALL(IF(【入力用】個人登録票!$R$25:$R$127=1,ROW($A$1:$A$103)),ROW([1]日ソ追加登録用紙!A5)))),VLOOKUP($A18,【入力用】個人登録票!$A$25:$R$127,17,FALSE))</f>
        <v/>
      </c>
      <c r="O18" s="1045"/>
      <c r="P18" s="1045"/>
      <c r="Q18" s="1045"/>
      <c r="R18" s="1046"/>
    </row>
    <row r="19" spans="1:29" ht="35.15" customHeight="1">
      <c r="A19" s="155"/>
      <c r="B19" s="146">
        <v>6</v>
      </c>
      <c r="C19" s="1055" t="str" cm="1">
        <f t="array" ref="C19">IF($A19="",IF(COUNTIF(【入力用】個人登録票!$R$25:$R$127,1)&lt;ROW([1]日ソ追加登録用紙!A6),"",INDEX(【入力用】個人登録票!$B$25:$B$127&amp;"",SMALL(IF(【入力用】個人登録票!$R$25:$R$127=1,ROW($A$1:$A$103)),ROW([1]日ソ追加登録用紙!A6)))),VLOOKUP($A19,【入力用】個人登録票!$A$25:$P$127,2,0))</f>
        <v/>
      </c>
      <c r="D19" s="1056"/>
      <c r="E19" s="1039" t="str" cm="1">
        <f t="array" ref="E19">IF($A19="",IF(COUNTIF(【入力用】個人登録票!$R$25:$R$127,1)&lt;ROW([1]日ソ追加登録用紙!A6),"",INDEX(【入力用】個人登録票!$E$25:$E$127&amp;"",SMALL(IF(【入力用】個人登録票!$R$25:$R$127=1,ROW($A$1:$A$103)),ROW([1]日ソ追加登録用紙!A6)))),VLOOKUP($A19,【入力用】個人登録票!$A$25:$R$127,5,FALSE))</f>
        <v/>
      </c>
      <c r="F19" s="1040"/>
      <c r="G19" s="1040"/>
      <c r="H19" s="1041" t="str" cm="1">
        <f t="array" ref="H19">IF($A19="",IF(IF(COUNTIF(【入力用】個人登録票!$R$25:$R$127,1)&lt;ROW([1]日ソ追加登録用紙!A6),"",INDEX(【入力用】個人登録票!$L$25:$L$127,SMALL(IF(【入力用】個人登録票!$R$25:$R$127=1,ROW($A$1:$A$103)),ROW([1]日ソ追加登録用紙!A6))))=0,"",IF(COUNTIF(【入力用】個人登録票!$R$25:$R$127,1)&lt;ROW([1]日ソ追加登録用紙!A6),"",INDEX(【入力用】個人登録票!$L$25:$L$127,SMALL(IF(【入力用】個人登録票!$R$25:$R$127=1,ROW($A$1:$A$103)),ROW([1]日ソ追加登録用紙!A6))))),VLOOKUP($A19,【入力用】個人登録票!$A$25:$R$127,12,FALSE))</f>
        <v/>
      </c>
      <c r="I19" s="1042"/>
      <c r="J19" s="1043"/>
      <c r="K19" s="1047" t="str">
        <f>IF($A19="",IF(COUNTIF(【入力用】個人登録票!$R$25:$R$127,1)&lt;ROW([1]日ソ追加登録用紙!A6),"",$F$7),$F$7)</f>
        <v/>
      </c>
      <c r="L19" s="1048"/>
      <c r="M19" s="147" t="str" cm="1">
        <f t="array" ref="M19">IF($A19="",IF(COUNTIF(【入力用】個人登録票!$R$25:$R$127,1)&lt;ROW([1]日ソ追加登録用紙!A6),"",INDEX(【入力用】個人登録票!$C$25:$C$127&amp;"",SMALL(IF(【入力用】個人登録票!$R$25:$R$127=1,ROW($A$1:$A$103)),ROW([1]日ソ追加登録用紙!A6)))),VLOOKUP($A19,【入力用】個人登録票!$A$25:$R$127,3,FALSE))</f>
        <v/>
      </c>
      <c r="N19" s="1044" t="str" cm="1">
        <f t="array" ref="N19">IF($A19="",IF(COUNTIF(【入力用】個人登録票!$R$25:$R$127,1)&lt;ROW([1]日ソ追加登録用紙!A6),"",INDEX(【入力用】個人登録票!$Q$25:$Q$127&amp;"",SMALL(IF(【入力用】個人登録票!$R$25:$R$127=1,ROW($A$1:$A$103)),ROW([1]日ソ追加登録用紙!A6)))),VLOOKUP($A19,【入力用】個人登録票!$A$25:$R$127,17,FALSE))</f>
        <v/>
      </c>
      <c r="O19" s="1045"/>
      <c r="P19" s="1045"/>
      <c r="Q19" s="1045"/>
      <c r="R19" s="1046"/>
    </row>
    <row r="20" spans="1:29" ht="35.15" customHeight="1">
      <c r="A20" s="155"/>
      <c r="B20" s="146">
        <v>7</v>
      </c>
      <c r="C20" s="1055" t="str" cm="1">
        <f t="array" ref="C20">IF($A20="",IF(COUNTIF(【入力用】個人登録票!$R$25:$R$127,1)&lt;ROW([1]日ソ追加登録用紙!A7),"",INDEX(【入力用】個人登録票!$B$25:$B$127&amp;"",SMALL(IF(【入力用】個人登録票!$R$25:$R$127=1,ROW($A$1:$A$103)),ROW([1]日ソ追加登録用紙!A7)))),VLOOKUP($A20,【入力用】個人登録票!$A$25:$P$127,2,0))</f>
        <v/>
      </c>
      <c r="D20" s="1056"/>
      <c r="E20" s="1039" t="str" cm="1">
        <f t="array" ref="E20">IF($A20="",IF(COUNTIF(【入力用】個人登録票!$R$25:$R$127,1)&lt;ROW([1]日ソ追加登録用紙!A7),"",INDEX(【入力用】個人登録票!$E$25:$E$127&amp;"",SMALL(IF(【入力用】個人登録票!$R$25:$R$127=1,ROW($A$1:$A$103)),ROW([1]日ソ追加登録用紙!A7)))),VLOOKUP($A20,【入力用】個人登録票!$A$25:$R$127,5,FALSE))</f>
        <v/>
      </c>
      <c r="F20" s="1040"/>
      <c r="G20" s="1040"/>
      <c r="H20" s="1041" t="str" cm="1">
        <f t="array" ref="H20">IF($A20="",IF(IF(COUNTIF(【入力用】個人登録票!$R$25:$R$127,1)&lt;ROW([1]日ソ追加登録用紙!A7),"",INDEX(【入力用】個人登録票!$L$25:$L$127,SMALL(IF(【入力用】個人登録票!$R$25:$R$127=1,ROW($A$1:$A$103)),ROW([1]日ソ追加登録用紙!A7))))=0,"",IF(COUNTIF(【入力用】個人登録票!$R$25:$R$127,1)&lt;ROW([1]日ソ追加登録用紙!A7),"",INDEX(【入力用】個人登録票!$L$25:$L$127,SMALL(IF(【入力用】個人登録票!$R$25:$R$127=1,ROW($A$1:$A$103)),ROW([1]日ソ追加登録用紙!A7))))),VLOOKUP($A20,【入力用】個人登録票!$A$25:$R$127,12,FALSE))</f>
        <v/>
      </c>
      <c r="I20" s="1042"/>
      <c r="J20" s="1043"/>
      <c r="K20" s="1047" t="str">
        <f>IF($A20="",IF(COUNTIF(【入力用】個人登録票!$R$25:$R$127,1)&lt;ROW([1]日ソ追加登録用紙!A7),"",$F$7),$F$7)</f>
        <v/>
      </c>
      <c r="L20" s="1048"/>
      <c r="M20" s="147" t="str" cm="1">
        <f t="array" ref="M20">IF($A20="",IF(COUNTIF(【入力用】個人登録票!$R$25:$R$127,1)&lt;ROW([1]日ソ追加登録用紙!A7),"",INDEX(【入力用】個人登録票!$C$25:$C$127&amp;"",SMALL(IF(【入力用】個人登録票!$R$25:$R$127=1,ROW($A$1:$A$103)),ROW([1]日ソ追加登録用紙!A7)))),VLOOKUP($A20,【入力用】個人登録票!$A$25:$R$127,3,FALSE))</f>
        <v/>
      </c>
      <c r="N20" s="1044" t="str" cm="1">
        <f t="array" ref="N20">IF($A20="",IF(COUNTIF(【入力用】個人登録票!$R$25:$R$127,1)&lt;ROW([1]日ソ追加登録用紙!A7),"",INDEX(【入力用】個人登録票!$Q$25:$Q$127&amp;"",SMALL(IF(【入力用】個人登録票!$R$25:$R$127=1,ROW($A$1:$A$103)),ROW([1]日ソ追加登録用紙!A7)))),VLOOKUP($A20,【入力用】個人登録票!$A$25:$R$127,17,FALSE))</f>
        <v/>
      </c>
      <c r="O20" s="1045"/>
      <c r="P20" s="1045"/>
      <c r="Q20" s="1045"/>
      <c r="R20" s="1046"/>
    </row>
    <row r="21" spans="1:29" ht="35.15" customHeight="1">
      <c r="A21" s="155"/>
      <c r="B21" s="146">
        <v>8</v>
      </c>
      <c r="C21" s="1055" t="str" cm="1">
        <f t="array" ref="C21">IF($A21="",IF(COUNTIF(【入力用】個人登録票!$R$25:$R$127,1)&lt;ROW([1]日ソ追加登録用紙!A8),"",INDEX(【入力用】個人登録票!$B$25:$B$127&amp;"",SMALL(IF(【入力用】個人登録票!$R$25:$R$127=1,ROW($A$1:$A$103)),ROW([1]日ソ追加登録用紙!A8)))),VLOOKUP($A21,【入力用】個人登録票!$A$25:$P$127,2,0))</f>
        <v/>
      </c>
      <c r="D21" s="1056"/>
      <c r="E21" s="1039" t="str" cm="1">
        <f t="array" ref="E21">IF($A21="",IF(COUNTIF(【入力用】個人登録票!$R$25:$R$127,1)&lt;ROW([1]日ソ追加登録用紙!A8),"",INDEX(【入力用】個人登録票!$E$25:$E$127&amp;"",SMALL(IF(【入力用】個人登録票!$R$25:$R$127=1,ROW($A$1:$A$103)),ROW([1]日ソ追加登録用紙!A8)))),VLOOKUP($A21,【入力用】個人登録票!$A$25:$R$127,5,FALSE))</f>
        <v/>
      </c>
      <c r="F21" s="1040"/>
      <c r="G21" s="1040"/>
      <c r="H21" s="1041" t="str" cm="1">
        <f t="array" ref="H21">IF($A21="",IF(IF(COUNTIF(【入力用】個人登録票!$R$25:$R$127,1)&lt;ROW([1]日ソ追加登録用紙!A8),"",INDEX(【入力用】個人登録票!$L$25:$L$127,SMALL(IF(【入力用】個人登録票!$R$25:$R$127=1,ROW($A$1:$A$103)),ROW([1]日ソ追加登録用紙!A8))))=0,"",IF(COUNTIF(【入力用】個人登録票!$R$25:$R$127,1)&lt;ROW([1]日ソ追加登録用紙!A8),"",INDEX(【入力用】個人登録票!$L$25:$L$127,SMALL(IF(【入力用】個人登録票!$R$25:$R$127=1,ROW($A$1:$A$103)),ROW([1]日ソ追加登録用紙!A8))))),VLOOKUP($A21,【入力用】個人登録票!$A$25:$R$127,12,FALSE))</f>
        <v/>
      </c>
      <c r="I21" s="1042"/>
      <c r="J21" s="1043"/>
      <c r="K21" s="1047" t="str">
        <f>IF($A21="",IF(COUNTIF(【入力用】個人登録票!$R$25:$R$127,1)&lt;ROW([1]日ソ追加登録用紙!A8),"",$F$7),$F$7)</f>
        <v/>
      </c>
      <c r="L21" s="1048"/>
      <c r="M21" s="147" t="str" cm="1">
        <f t="array" ref="M21">IF($A21="",IF(COUNTIF(【入力用】個人登録票!$R$25:$R$127,1)&lt;ROW([1]日ソ追加登録用紙!A8),"",INDEX(【入力用】個人登録票!$C$25:$C$127&amp;"",SMALL(IF(【入力用】個人登録票!$R$25:$R$127=1,ROW($A$1:$A$103)),ROW([1]日ソ追加登録用紙!A8)))),VLOOKUP($A21,【入力用】個人登録票!$A$25:$R$127,3,FALSE))</f>
        <v/>
      </c>
      <c r="N21" s="1044" t="str" cm="1">
        <f t="array" ref="N21">IF($A21="",IF(COUNTIF(【入力用】個人登録票!$R$25:$R$127,1)&lt;ROW([1]日ソ追加登録用紙!A8),"",INDEX(【入力用】個人登録票!$Q$25:$Q$127&amp;"",SMALL(IF(【入力用】個人登録票!$R$25:$R$127=1,ROW($A$1:$A$103)),ROW([1]日ソ追加登録用紙!A8)))),VLOOKUP($A21,【入力用】個人登録票!$A$25:$R$127,17,FALSE))</f>
        <v/>
      </c>
      <c r="O21" s="1045"/>
      <c r="P21" s="1045"/>
      <c r="Q21" s="1045"/>
      <c r="R21" s="1046"/>
    </row>
    <row r="22" spans="1:29" ht="35.15" customHeight="1">
      <c r="A22" s="155"/>
      <c r="B22" s="146">
        <v>9</v>
      </c>
      <c r="C22" s="1055" t="str" cm="1">
        <f t="array" ref="C22">IF($A22="",IF(COUNTIF(【入力用】個人登録票!$R$25:$R$127,1)&lt;ROW([1]日ソ追加登録用紙!A9),"",INDEX(【入力用】個人登録票!$B$25:$B$127&amp;"",SMALL(IF(【入力用】個人登録票!$R$25:$R$127=1,ROW($A$1:$A$103)),ROW([1]日ソ追加登録用紙!A9)))),VLOOKUP($A22,【入力用】個人登録票!$A$25:$P$127,2,0))</f>
        <v/>
      </c>
      <c r="D22" s="1056"/>
      <c r="E22" s="1039" t="str" cm="1">
        <f t="array" ref="E22">IF($A22="",IF(COUNTIF(【入力用】個人登録票!$R$25:$R$127,1)&lt;ROW([1]日ソ追加登録用紙!A9),"",INDEX(【入力用】個人登録票!$E$25:$E$127&amp;"",SMALL(IF(【入力用】個人登録票!$R$25:$R$127=1,ROW($A$1:$A$103)),ROW([1]日ソ追加登録用紙!A9)))),VLOOKUP($A22,【入力用】個人登録票!$A$25:$R$127,5,FALSE))</f>
        <v/>
      </c>
      <c r="F22" s="1040"/>
      <c r="G22" s="1040"/>
      <c r="H22" s="1041" t="str" cm="1">
        <f t="array" ref="H22">IF($A22="",IF(IF(COUNTIF(【入力用】個人登録票!$R$25:$R$127,1)&lt;ROW([1]日ソ追加登録用紙!A9),"",INDEX(【入力用】個人登録票!$L$25:$L$127,SMALL(IF(【入力用】個人登録票!$R$25:$R$127=1,ROW($A$1:$A$103)),ROW([1]日ソ追加登録用紙!A9))))=0,"",IF(COUNTIF(【入力用】個人登録票!$R$25:$R$127,1)&lt;ROW([1]日ソ追加登録用紙!A9),"",INDEX(【入力用】個人登録票!$L$25:$L$127,SMALL(IF(【入力用】個人登録票!$R$25:$R$127=1,ROW($A$1:$A$103)),ROW([1]日ソ追加登録用紙!A9))))),VLOOKUP($A22,【入力用】個人登録票!$A$25:$R$127,12,FALSE))</f>
        <v/>
      </c>
      <c r="I22" s="1042"/>
      <c r="J22" s="1043"/>
      <c r="K22" s="1047" t="str">
        <f>IF($A22="",IF(COUNTIF(【入力用】個人登録票!$R$25:$R$127,1)&lt;ROW([1]日ソ追加登録用紙!A9),"",$F$7),$F$7)</f>
        <v/>
      </c>
      <c r="L22" s="1048"/>
      <c r="M22" s="147" t="str" cm="1">
        <f t="array" ref="M22">IF($A22="",IF(COUNTIF(【入力用】個人登録票!$R$25:$R$127,1)&lt;ROW([1]日ソ追加登録用紙!A9),"",INDEX(【入力用】個人登録票!$C$25:$C$127&amp;"",SMALL(IF(【入力用】個人登録票!$R$25:$R$127=1,ROW($A$1:$A$103)),ROW([1]日ソ追加登録用紙!A9)))),VLOOKUP($A22,【入力用】個人登録票!$A$25:$R$127,3,FALSE))</f>
        <v/>
      </c>
      <c r="N22" s="1044" t="str" cm="1">
        <f t="array" ref="N22">IF($A22="",IF(COUNTIF(【入力用】個人登録票!$R$25:$R$127,1)&lt;ROW([1]日ソ追加登録用紙!A9),"",INDEX(【入力用】個人登録票!$Q$25:$Q$127&amp;"",SMALL(IF(【入力用】個人登録票!$R$25:$R$127=1,ROW($A$1:$A$103)),ROW([1]日ソ追加登録用紙!A9)))),VLOOKUP($A22,【入力用】個人登録票!$A$25:$R$127,17,FALSE))</f>
        <v/>
      </c>
      <c r="O22" s="1045"/>
      <c r="P22" s="1045"/>
      <c r="Q22" s="1045"/>
      <c r="R22" s="1046"/>
    </row>
    <row r="23" spans="1:29" ht="35.15" customHeight="1">
      <c r="A23" s="155"/>
      <c r="B23" s="146">
        <v>10</v>
      </c>
      <c r="C23" s="1055" t="str" cm="1">
        <f t="array" ref="C23">IF($A23="",IF(COUNTIF(【入力用】個人登録票!$R$25:$R$127,1)&lt;ROW([1]日ソ追加登録用紙!A10),"",INDEX(【入力用】個人登録票!$B$25:$B$127&amp;"",SMALL(IF(【入力用】個人登録票!$R$25:$R$127=1,ROW($A$1:$A$103)),ROW([1]日ソ追加登録用紙!A10)))),VLOOKUP($A23,【入力用】個人登録票!$A$25:$P$127,2,0))</f>
        <v/>
      </c>
      <c r="D23" s="1056"/>
      <c r="E23" s="1039" t="str" cm="1">
        <f t="array" ref="E23">IF($A23="",IF(COUNTIF(【入力用】個人登録票!$R$25:$R$127,1)&lt;ROW([1]日ソ追加登録用紙!A10),"",INDEX(【入力用】個人登録票!$E$25:$E$127&amp;"",SMALL(IF(【入力用】個人登録票!$R$25:$R$127=1,ROW($A$1:$A$103)),ROW([1]日ソ追加登録用紙!A10)))),VLOOKUP($A23,【入力用】個人登録票!$A$25:$R$127,5,FALSE))</f>
        <v/>
      </c>
      <c r="F23" s="1040"/>
      <c r="G23" s="1040"/>
      <c r="H23" s="1041" t="str" cm="1">
        <f t="array" ref="H23">IF($A23="",IF(IF(COUNTIF(【入力用】個人登録票!$R$25:$R$127,1)&lt;ROW([1]日ソ追加登録用紙!A10),"",INDEX(【入力用】個人登録票!$L$25:$L$127,SMALL(IF(【入力用】個人登録票!$R$25:$R$127=1,ROW($A$1:$A$103)),ROW([1]日ソ追加登録用紙!A10))))=0,"",IF(COUNTIF(【入力用】個人登録票!$R$25:$R$127,1)&lt;ROW([1]日ソ追加登録用紙!A10),"",INDEX(【入力用】個人登録票!$L$25:$L$127,SMALL(IF(【入力用】個人登録票!$R$25:$R$127=1,ROW($A$1:$A$103)),ROW([1]日ソ追加登録用紙!A10))))),VLOOKUP($A23,【入力用】個人登録票!$A$25:$R$127,12,FALSE))</f>
        <v/>
      </c>
      <c r="I23" s="1042"/>
      <c r="J23" s="1043"/>
      <c r="K23" s="1047" t="str">
        <f>IF($A23="",IF(COUNTIF(【入力用】個人登録票!$R$25:$R$127,1)&lt;ROW([1]日ソ追加登録用紙!A10),"",$F$7),$F$7)</f>
        <v/>
      </c>
      <c r="L23" s="1048"/>
      <c r="M23" s="147" t="str" cm="1">
        <f t="array" ref="M23">IF($A23="",IF(COUNTIF(【入力用】個人登録票!$R$25:$R$127,1)&lt;ROW([1]日ソ追加登録用紙!A10),"",INDEX(【入力用】個人登録票!$C$25:$C$127&amp;"",SMALL(IF(【入力用】個人登録票!$R$25:$R$127=1,ROW($A$1:$A$103)),ROW([1]日ソ追加登録用紙!A10)))),VLOOKUP($A23,【入力用】個人登録票!$A$25:$R$127,3,FALSE))</f>
        <v/>
      </c>
      <c r="N23" s="1044" t="str" cm="1">
        <f t="array" ref="N23">IF($A23="",IF(COUNTIF(【入力用】個人登録票!$R$25:$R$127,1)&lt;ROW([1]日ソ追加登録用紙!A10),"",INDEX(【入力用】個人登録票!$Q$25:$Q$127&amp;"",SMALL(IF(【入力用】個人登録票!$R$25:$R$127=1,ROW($A$1:$A$103)),ROW([1]日ソ追加登録用紙!A10)))),VLOOKUP($A23,【入力用】個人登録票!$A$25:$R$127,17,FALSE))</f>
        <v/>
      </c>
      <c r="O23" s="1045"/>
      <c r="P23" s="1045"/>
      <c r="Q23" s="1045"/>
      <c r="R23" s="1046"/>
    </row>
    <row r="24" spans="1:29" ht="35.15" customHeight="1">
      <c r="A24" s="155"/>
      <c r="B24" s="146">
        <v>11</v>
      </c>
      <c r="C24" s="1055" t="str" cm="1">
        <f t="array" ref="C24">IF($A24="",IF(COUNTIF(【入力用】個人登録票!$R$25:$R$127,1)&lt;ROW([1]日ソ追加登録用紙!A11),"",INDEX(【入力用】個人登録票!$B$25:$B$127&amp;"",SMALL(IF(【入力用】個人登録票!$R$25:$R$127=1,ROW($A$1:$A$103)),ROW([1]日ソ追加登録用紙!A11)))),VLOOKUP($A24,【入力用】個人登録票!$A$25:$P$127,2,0))</f>
        <v/>
      </c>
      <c r="D24" s="1056"/>
      <c r="E24" s="1039" t="str" cm="1">
        <f t="array" ref="E24">IF($A24="",IF(COUNTIF(【入力用】個人登録票!$R$25:$R$127,1)&lt;ROW([1]日ソ追加登録用紙!A11),"",INDEX(【入力用】個人登録票!$E$25:$E$127&amp;"",SMALL(IF(【入力用】個人登録票!$R$25:$R$127=1,ROW($A$1:$A$103)),ROW([1]日ソ追加登録用紙!A11)))),VLOOKUP($A24,【入力用】個人登録票!$A$25:$R$127,5,FALSE))</f>
        <v/>
      </c>
      <c r="F24" s="1040"/>
      <c r="G24" s="1040"/>
      <c r="H24" s="1041" t="str" cm="1">
        <f t="array" ref="H24">IF($A24="",IF(IF(COUNTIF(【入力用】個人登録票!$R$25:$R$127,1)&lt;ROW([1]日ソ追加登録用紙!A11),"",INDEX(【入力用】個人登録票!$L$25:$L$127,SMALL(IF(【入力用】個人登録票!$R$25:$R$127=1,ROW($A$1:$A$103)),ROW([1]日ソ追加登録用紙!A11))))=0,"",IF(COUNTIF(【入力用】個人登録票!$R$25:$R$127,1)&lt;ROW([1]日ソ追加登録用紙!A11),"",INDEX(【入力用】個人登録票!$L$25:$L$127,SMALL(IF(【入力用】個人登録票!$R$25:$R$127=1,ROW($A$1:$A$103)),ROW([1]日ソ追加登録用紙!A11))))),VLOOKUP($A24,【入力用】個人登録票!$A$25:$R$127,12,FALSE))</f>
        <v/>
      </c>
      <c r="I24" s="1042"/>
      <c r="J24" s="1043"/>
      <c r="K24" s="1047" t="str">
        <f>IF($A24="",IF(COUNTIF(【入力用】個人登録票!$R$25:$R$127,1)&lt;ROW([1]日ソ追加登録用紙!A11),"",$F$7),$F$7)</f>
        <v/>
      </c>
      <c r="L24" s="1048"/>
      <c r="M24" s="147" t="str" cm="1">
        <f t="array" ref="M24">IF($A24="",IF(COUNTIF(【入力用】個人登録票!$R$25:$R$127,1)&lt;ROW([1]日ソ追加登録用紙!A11),"",INDEX(【入力用】個人登録票!$C$25:$C$127&amp;"",SMALL(IF(【入力用】個人登録票!$R$25:$R$127=1,ROW($A$1:$A$103)),ROW([1]日ソ追加登録用紙!A11)))),VLOOKUP($A24,【入力用】個人登録票!$A$25:$R$127,3,FALSE))</f>
        <v/>
      </c>
      <c r="N24" s="1044" t="str" cm="1">
        <f t="array" ref="N24">IF($A24="",IF(COUNTIF(【入力用】個人登録票!$R$25:$R$127,1)&lt;ROW([1]日ソ追加登録用紙!A11),"",INDEX(【入力用】個人登録票!$Q$25:$Q$127&amp;"",SMALL(IF(【入力用】個人登録票!$R$25:$R$127=1,ROW($A$1:$A$103)),ROW([1]日ソ追加登録用紙!A11)))),VLOOKUP($A24,【入力用】個人登録票!$A$25:$R$127,17,FALSE))</f>
        <v/>
      </c>
      <c r="O24" s="1045"/>
      <c r="P24" s="1045"/>
      <c r="Q24" s="1045"/>
      <c r="R24" s="1046"/>
    </row>
    <row r="25" spans="1:29" ht="35.15" customHeight="1">
      <c r="A25" s="155"/>
      <c r="B25" s="146">
        <v>12</v>
      </c>
      <c r="C25" s="1055" t="str" cm="1">
        <f t="array" ref="C25">IF($A25="",IF(COUNTIF(【入力用】個人登録票!$R$25:$R$127,1)&lt;ROW([1]日ソ追加登録用紙!A12),"",INDEX(【入力用】個人登録票!$B$25:$B$127&amp;"",SMALL(IF(【入力用】個人登録票!$R$25:$R$127=1,ROW($A$1:$A$103)),ROW([1]日ソ追加登録用紙!A12)))),VLOOKUP($A25,【入力用】個人登録票!$A$25:$P$127,2,0))</f>
        <v/>
      </c>
      <c r="D25" s="1056"/>
      <c r="E25" s="1039" t="str" cm="1">
        <f t="array" ref="E25">IF($A25="",IF(COUNTIF(【入力用】個人登録票!$R$25:$R$127,1)&lt;ROW([1]日ソ追加登録用紙!A12),"",INDEX(【入力用】個人登録票!$E$25:$E$127&amp;"",SMALL(IF(【入力用】個人登録票!$R$25:$R$127=1,ROW($A$1:$A$103)),ROW([1]日ソ追加登録用紙!A12)))),VLOOKUP($A25,【入力用】個人登録票!$A$25:$R$127,5,FALSE))</f>
        <v/>
      </c>
      <c r="F25" s="1040"/>
      <c r="G25" s="1040"/>
      <c r="H25" s="1041" t="str" cm="1">
        <f t="array" ref="H25">IF($A25="",IF(IF(COUNTIF(【入力用】個人登録票!$R$25:$R$127,1)&lt;ROW([1]日ソ追加登録用紙!A12),"",INDEX(【入力用】個人登録票!$L$25:$L$127,SMALL(IF(【入力用】個人登録票!$R$25:$R$127=1,ROW($A$1:$A$103)),ROW([1]日ソ追加登録用紙!A12))))=0,"",IF(COUNTIF(【入力用】個人登録票!$R$25:$R$127,1)&lt;ROW([1]日ソ追加登録用紙!A12),"",INDEX(【入力用】個人登録票!$L$25:$L$127,SMALL(IF(【入力用】個人登録票!$R$25:$R$127=1,ROW($A$1:$A$103)),ROW([1]日ソ追加登録用紙!A12))))),VLOOKUP($A25,【入力用】個人登録票!$A$25:$R$127,12,FALSE))</f>
        <v/>
      </c>
      <c r="I25" s="1042"/>
      <c r="J25" s="1043"/>
      <c r="K25" s="1047" t="str">
        <f>IF($A25="",IF(COUNTIF(【入力用】個人登録票!$R$25:$R$127,1)&lt;ROW([1]日ソ追加登録用紙!A12),"",$F$7),$F$7)</f>
        <v/>
      </c>
      <c r="L25" s="1048"/>
      <c r="M25" s="147" t="str" cm="1">
        <f t="array" ref="M25">IF($A25="",IF(COUNTIF(【入力用】個人登録票!$R$25:$R$127,1)&lt;ROW([1]日ソ追加登録用紙!A12),"",INDEX(【入力用】個人登録票!$C$25:$C$127&amp;"",SMALL(IF(【入力用】個人登録票!$R$25:$R$127=1,ROW($A$1:$A$103)),ROW([1]日ソ追加登録用紙!A12)))),VLOOKUP($A25,【入力用】個人登録票!$A$25:$R$127,3,FALSE))</f>
        <v/>
      </c>
      <c r="N25" s="1044" t="str" cm="1">
        <f t="array" ref="N25">IF($A25="",IF(COUNTIF(【入力用】個人登録票!$R$25:$R$127,1)&lt;ROW([1]日ソ追加登録用紙!A12),"",INDEX(【入力用】個人登録票!$Q$25:$Q$127&amp;"",SMALL(IF(【入力用】個人登録票!$R$25:$R$127=1,ROW($A$1:$A$103)),ROW([1]日ソ追加登録用紙!A12)))),VLOOKUP($A25,【入力用】個人登録票!$A$25:$R$127,17,FALSE))</f>
        <v/>
      </c>
      <c r="O25" s="1045"/>
      <c r="P25" s="1045"/>
      <c r="Q25" s="1045"/>
      <c r="R25" s="1046"/>
    </row>
    <row r="26" spans="1:29" ht="35.15" customHeight="1">
      <c r="A26" s="155"/>
      <c r="B26" s="146">
        <v>13</v>
      </c>
      <c r="C26" s="1055" t="str" cm="1">
        <f t="array" ref="C26">IF($A26="",IF(COUNTIF(【入力用】個人登録票!$R$25:$R$127,1)&lt;ROW([1]日ソ追加登録用紙!A13),"",INDEX(【入力用】個人登録票!$B$25:$B$127&amp;"",SMALL(IF(【入力用】個人登録票!$R$25:$R$127=1,ROW($A$1:$A$103)),ROW([1]日ソ追加登録用紙!A13)))),VLOOKUP($A26,【入力用】個人登録票!$A$25:$P$127,2,0))</f>
        <v/>
      </c>
      <c r="D26" s="1056"/>
      <c r="E26" s="1039" t="str" cm="1">
        <f t="array" ref="E26">IF($A26="",IF(COUNTIF(【入力用】個人登録票!$R$25:$R$127,1)&lt;ROW([1]日ソ追加登録用紙!A13),"",INDEX(【入力用】個人登録票!$E$25:$E$127&amp;"",SMALL(IF(【入力用】個人登録票!$R$25:$R$127=1,ROW($A$1:$A$103)),ROW([1]日ソ追加登録用紙!A13)))),VLOOKUP($A26,【入力用】個人登録票!$A$25:$R$127,5,FALSE))</f>
        <v/>
      </c>
      <c r="F26" s="1040"/>
      <c r="G26" s="1040"/>
      <c r="H26" s="1041" t="str" cm="1">
        <f t="array" ref="H26">IF($A26="",IF(IF(COUNTIF(【入力用】個人登録票!$R$25:$R$127,1)&lt;ROW([1]日ソ追加登録用紙!A13),"",INDEX(【入力用】個人登録票!$L$25:$L$127,SMALL(IF(【入力用】個人登録票!$R$25:$R$127=1,ROW($A$1:$A$103)),ROW([1]日ソ追加登録用紙!A13))))=0,"",IF(COUNTIF(【入力用】個人登録票!$R$25:$R$127,1)&lt;ROW([1]日ソ追加登録用紙!A13),"",INDEX(【入力用】個人登録票!$L$25:$L$127,SMALL(IF(【入力用】個人登録票!$R$25:$R$127=1,ROW($A$1:$A$103)),ROW([1]日ソ追加登録用紙!A13))))),VLOOKUP($A26,【入力用】個人登録票!$A$25:$R$127,12,FALSE))</f>
        <v/>
      </c>
      <c r="I26" s="1042"/>
      <c r="J26" s="1043"/>
      <c r="K26" s="1047" t="str">
        <f>IF($A26="",IF(COUNTIF(【入力用】個人登録票!$R$25:$R$127,1)&lt;ROW([1]日ソ追加登録用紙!A13),"",$F$7),$F$7)</f>
        <v/>
      </c>
      <c r="L26" s="1048"/>
      <c r="M26" s="147" t="str" cm="1">
        <f t="array" ref="M26">IF($A26="",IF(COUNTIF(【入力用】個人登録票!$R$25:$R$127,1)&lt;ROW([1]日ソ追加登録用紙!A13),"",INDEX(【入力用】個人登録票!$C$25:$C$127&amp;"",SMALL(IF(【入力用】個人登録票!$R$25:$R$127=1,ROW($A$1:$A$103)),ROW([1]日ソ追加登録用紙!A13)))),VLOOKUP($A26,【入力用】個人登録票!$A$25:$R$127,3,FALSE))</f>
        <v/>
      </c>
      <c r="N26" s="1044" t="str" cm="1">
        <f t="array" ref="N26">IF($A26="",IF(COUNTIF(【入力用】個人登録票!$R$25:$R$127,1)&lt;ROW([1]日ソ追加登録用紙!A13),"",INDEX(【入力用】個人登録票!$Q$25:$Q$127&amp;"",SMALL(IF(【入力用】個人登録票!$R$25:$R$127=1,ROW($A$1:$A$103)),ROW([1]日ソ追加登録用紙!A13)))),VLOOKUP($A26,【入力用】個人登録票!$A$25:$R$127,17,FALSE))</f>
        <v/>
      </c>
      <c r="O26" s="1045"/>
      <c r="P26" s="1045"/>
      <c r="Q26" s="1045"/>
      <c r="R26" s="1046"/>
    </row>
    <row r="27" spans="1:29" ht="35.15" customHeight="1">
      <c r="A27" s="155"/>
      <c r="B27" s="146">
        <v>14</v>
      </c>
      <c r="C27" s="1055" t="str" cm="1">
        <f t="array" ref="C27">IF($A27="",IF(COUNTIF(【入力用】個人登録票!$R$25:$R$127,1)&lt;ROW([1]日ソ追加登録用紙!A14),"",INDEX(【入力用】個人登録票!$B$25:$B$127&amp;"",SMALL(IF(【入力用】個人登録票!$R$25:$R$127=1,ROW($A$1:$A$103)),ROW([1]日ソ追加登録用紙!A14)))),VLOOKUP($A27,【入力用】個人登録票!$A$25:$P$127,2,0))</f>
        <v/>
      </c>
      <c r="D27" s="1056"/>
      <c r="E27" s="1039" t="str" cm="1">
        <f t="array" ref="E27">IF($A27="",IF(COUNTIF(【入力用】個人登録票!$R$25:$R$127,1)&lt;ROW([1]日ソ追加登録用紙!A14),"",INDEX(【入力用】個人登録票!$E$25:$E$127&amp;"",SMALL(IF(【入力用】個人登録票!$R$25:$R$127=1,ROW($A$1:$A$103)),ROW([1]日ソ追加登録用紙!A14)))),VLOOKUP($A27,【入力用】個人登録票!$A$25:$R$127,5,FALSE))</f>
        <v/>
      </c>
      <c r="F27" s="1040"/>
      <c r="G27" s="1040"/>
      <c r="H27" s="1041" t="str" cm="1">
        <f t="array" ref="H27">IF($A27="",IF(IF(COUNTIF(【入力用】個人登録票!$R$25:$R$127,1)&lt;ROW([1]日ソ追加登録用紙!A14),"",INDEX(【入力用】個人登録票!$L$25:$L$127,SMALL(IF(【入力用】個人登録票!$R$25:$R$127=1,ROW($A$1:$A$103)),ROW([1]日ソ追加登録用紙!A14))))=0,"",IF(COUNTIF(【入力用】個人登録票!$R$25:$R$127,1)&lt;ROW([1]日ソ追加登録用紙!A14),"",INDEX(【入力用】個人登録票!$L$25:$L$127,SMALL(IF(【入力用】個人登録票!$R$25:$R$127=1,ROW($A$1:$A$103)),ROW([1]日ソ追加登録用紙!A14))))),VLOOKUP($A27,【入力用】個人登録票!$A$25:$R$127,12,FALSE))</f>
        <v/>
      </c>
      <c r="I27" s="1042"/>
      <c r="J27" s="1043"/>
      <c r="K27" s="1047" t="str">
        <f>IF($A27="",IF(COUNTIF(【入力用】個人登録票!$R$25:$R$127,1)&lt;ROW([1]日ソ追加登録用紙!A14),"",$F$7),$F$7)</f>
        <v/>
      </c>
      <c r="L27" s="1048"/>
      <c r="M27" s="147" t="str" cm="1">
        <f t="array" ref="M27">IF($A27="",IF(COUNTIF(【入力用】個人登録票!$R$25:$R$127,1)&lt;ROW([1]日ソ追加登録用紙!A14),"",INDEX(【入力用】個人登録票!$C$25:$C$127&amp;"",SMALL(IF(【入力用】個人登録票!$R$25:$R$127=1,ROW($A$1:$A$103)),ROW([1]日ソ追加登録用紙!A14)))),VLOOKUP($A27,【入力用】個人登録票!$A$25:$R$127,3,FALSE))</f>
        <v/>
      </c>
      <c r="N27" s="1044" t="str" cm="1">
        <f t="array" ref="N27">IF($A27="",IF(COUNTIF(【入力用】個人登録票!$R$25:$R$127,1)&lt;ROW([1]日ソ追加登録用紙!A14),"",INDEX(【入力用】個人登録票!$Q$25:$Q$127&amp;"",SMALL(IF(【入力用】個人登録票!$R$25:$R$127=1,ROW($A$1:$A$103)),ROW([1]日ソ追加登録用紙!A14)))),VLOOKUP($A27,【入力用】個人登録票!$A$25:$R$127,17,FALSE))</f>
        <v/>
      </c>
      <c r="O27" s="1045"/>
      <c r="P27" s="1045"/>
      <c r="Q27" s="1045"/>
      <c r="R27" s="1046"/>
    </row>
    <row r="28" spans="1:29" ht="35.15" customHeight="1">
      <c r="A28" s="155"/>
      <c r="B28" s="146">
        <v>15</v>
      </c>
      <c r="C28" s="1055" t="str" cm="1">
        <f t="array" ref="C28">IF($A28="",IF(COUNTIF(【入力用】個人登録票!$R$25:$R$127,1)&lt;ROW([1]日ソ追加登録用紙!A15),"",INDEX(【入力用】個人登録票!$B$25:$B$127&amp;"",SMALL(IF(【入力用】個人登録票!$R$25:$R$127=1,ROW($A$1:$A$103)),ROW([1]日ソ追加登録用紙!A15)))),VLOOKUP($A28,【入力用】個人登録票!$A$25:$P$127,2,0))</f>
        <v/>
      </c>
      <c r="D28" s="1056"/>
      <c r="E28" s="1039" t="str" cm="1">
        <f t="array" ref="E28">IF($A28="",IF(COUNTIF(【入力用】個人登録票!$R$25:$R$127,1)&lt;ROW([1]日ソ追加登録用紙!A15),"",INDEX(【入力用】個人登録票!$E$25:$E$127&amp;"",SMALL(IF(【入力用】個人登録票!$R$25:$R$127=1,ROW($A$1:$A$103)),ROW([1]日ソ追加登録用紙!A15)))),VLOOKUP($A28,【入力用】個人登録票!$A$25:$R$127,5,FALSE))</f>
        <v/>
      </c>
      <c r="F28" s="1040"/>
      <c r="G28" s="1040"/>
      <c r="H28" s="1041" t="str" cm="1">
        <f t="array" ref="H28">IF($A28="",IF(IF(COUNTIF(【入力用】個人登録票!$R$25:$R$127,1)&lt;ROW([1]日ソ追加登録用紙!A15),"",INDEX(【入力用】個人登録票!$L$25:$L$127,SMALL(IF(【入力用】個人登録票!$R$25:$R$127=1,ROW($A$1:$A$103)),ROW([1]日ソ追加登録用紙!A15))))=0,"",IF(COUNTIF(【入力用】個人登録票!$R$25:$R$127,1)&lt;ROW([1]日ソ追加登録用紙!A15),"",INDEX(【入力用】個人登録票!$L$25:$L$127,SMALL(IF(【入力用】個人登録票!$R$25:$R$127=1,ROW($A$1:$A$103)),ROW([1]日ソ追加登録用紙!A15))))),VLOOKUP($A28,【入力用】個人登録票!$A$25:$R$127,12,FALSE))</f>
        <v/>
      </c>
      <c r="I28" s="1042"/>
      <c r="J28" s="1043"/>
      <c r="K28" s="1047" t="str">
        <f>IF($A28="",IF(COUNTIF(【入力用】個人登録票!$R$25:$R$127,1)&lt;ROW([1]日ソ追加登録用紙!A15),"",$F$7),$F$7)</f>
        <v/>
      </c>
      <c r="L28" s="1048"/>
      <c r="M28" s="147" t="str" cm="1">
        <f t="array" ref="M28">IF($A28="",IF(COUNTIF(【入力用】個人登録票!$R$25:$R$127,1)&lt;ROW([1]日ソ追加登録用紙!A15),"",INDEX(【入力用】個人登録票!$C$25:$C$127&amp;"",SMALL(IF(【入力用】個人登録票!$R$25:$R$127=1,ROW($A$1:$A$103)),ROW([1]日ソ追加登録用紙!A15)))),VLOOKUP($A28,【入力用】個人登録票!$A$25:$R$127,3,FALSE))</f>
        <v/>
      </c>
      <c r="N28" s="1044" t="str" cm="1">
        <f t="array" ref="N28">IF($A28="",IF(COUNTIF(【入力用】個人登録票!$R$25:$R$127,1)&lt;ROW([1]日ソ追加登録用紙!A15),"",INDEX(【入力用】個人登録票!$Q$25:$Q$127&amp;"",SMALL(IF(【入力用】個人登録票!$R$25:$R$127=1,ROW($A$1:$A$103)),ROW([1]日ソ追加登録用紙!A15)))),VLOOKUP($A28,【入力用】個人登録票!$A$25:$R$127,17,FALSE))</f>
        <v/>
      </c>
      <c r="O28" s="1045"/>
      <c r="P28" s="1045"/>
      <c r="Q28" s="1045"/>
      <c r="R28" s="1046"/>
      <c r="S28" s="148" t="s">
        <v>527</v>
      </c>
    </row>
    <row r="29" spans="1:29" ht="14.25" customHeight="1"/>
    <row r="30" spans="1:29" ht="17.25" customHeight="1">
      <c r="C30" s="138" t="s">
        <v>518</v>
      </c>
      <c r="AC30" s="149"/>
    </row>
    <row r="31" spans="1:29" ht="17.25" customHeight="1">
      <c r="C31" s="138" t="s">
        <v>519</v>
      </c>
      <c r="AC31" s="149"/>
    </row>
    <row r="32" spans="1:29" ht="19.5" customHeight="1"/>
    <row r="33" ht="19.5" customHeight="1"/>
  </sheetData>
  <sheetProtection algorithmName="SHA-512" hashValue="nAThVlwr4HOnfWp8RbyauQPrPBH9ZienqNnys6mxQMOpF7f3yVK9qwGicKotGMeE43MxiYsfmLiQSTahVXJOuQ==" saltValue="GROUlITHru9Blz2IasAFFw==" spinCount="100000" sheet="1" selectLockedCells="1"/>
  <mergeCells count="97">
    <mergeCell ref="C14:D14"/>
    <mergeCell ref="C24:D24"/>
    <mergeCell ref="C26:D26"/>
    <mergeCell ref="C27:D27"/>
    <mergeCell ref="C28:D28"/>
    <mergeCell ref="C21:D21"/>
    <mergeCell ref="C19:D19"/>
    <mergeCell ref="C17:D17"/>
    <mergeCell ref="C15:D15"/>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H27:J27"/>
    <mergeCell ref="N27:R27"/>
    <mergeCell ref="E28:G28"/>
    <mergeCell ref="H28:J28"/>
    <mergeCell ref="N28:R28"/>
    <mergeCell ref="K28:L28"/>
    <mergeCell ref="K27:L27"/>
    <mergeCell ref="E27:G27"/>
    <mergeCell ref="N25:R25"/>
    <mergeCell ref="E26:G26"/>
    <mergeCell ref="H26:J26"/>
    <mergeCell ref="N26:R26"/>
    <mergeCell ref="K26:L26"/>
    <mergeCell ref="H23:J23"/>
    <mergeCell ref="N23:R23"/>
    <mergeCell ref="E24:G24"/>
    <mergeCell ref="H24:J24"/>
    <mergeCell ref="N24:R24"/>
    <mergeCell ref="E21:G21"/>
    <mergeCell ref="H21:J21"/>
    <mergeCell ref="N21:R21"/>
    <mergeCell ref="C22:D22"/>
    <mergeCell ref="E22:G22"/>
    <mergeCell ref="H22:J22"/>
    <mergeCell ref="N22:R22"/>
    <mergeCell ref="E19:G19"/>
    <mergeCell ref="H19:J19"/>
    <mergeCell ref="N19:R19"/>
    <mergeCell ref="C20:D20"/>
    <mergeCell ref="E20:G20"/>
    <mergeCell ref="H20:J20"/>
    <mergeCell ref="N20:R20"/>
    <mergeCell ref="E17:G17"/>
    <mergeCell ref="H17:J17"/>
    <mergeCell ref="N17:R17"/>
    <mergeCell ref="C18:D18"/>
    <mergeCell ref="E18:G18"/>
    <mergeCell ref="H18:J18"/>
    <mergeCell ref="N18:R18"/>
    <mergeCell ref="E15:G15"/>
    <mergeCell ref="H15:J15"/>
    <mergeCell ref="N15:R15"/>
    <mergeCell ref="C16:D16"/>
    <mergeCell ref="E16:G16"/>
    <mergeCell ref="H16:J16"/>
    <mergeCell ref="N16:R16"/>
    <mergeCell ref="K15:L15"/>
    <mergeCell ref="N12:R13"/>
    <mergeCell ref="E13:G13"/>
    <mergeCell ref="E14:G14"/>
    <mergeCell ref="H14:J14"/>
    <mergeCell ref="N14:R14"/>
    <mergeCell ref="K14:L14"/>
    <mergeCell ref="K12:M13"/>
    <mergeCell ref="C10:E10"/>
    <mergeCell ref="F10:J10"/>
    <mergeCell ref="C12:D13"/>
    <mergeCell ref="E12:G12"/>
    <mergeCell ref="H12:J13"/>
    <mergeCell ref="C7:E7"/>
    <mergeCell ref="F7:N7"/>
    <mergeCell ref="C8:E8"/>
    <mergeCell ref="F8:N8"/>
    <mergeCell ref="C9:E9"/>
    <mergeCell ref="F9:J9"/>
    <mergeCell ref="C6:E6"/>
    <mergeCell ref="F6:J6"/>
    <mergeCell ref="E1:O1"/>
    <mergeCell ref="R4:R5"/>
    <mergeCell ref="C5:E5"/>
    <mergeCell ref="F5:J5"/>
    <mergeCell ref="M5:N5"/>
  </mergeCells>
  <phoneticPr fontId="5"/>
  <conditionalFormatting sqref="A14:A28">
    <cfRule type="notContainsBlanks" dxfId="0"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workbookViewId="0">
      <selection activeCell="O5" sqref="O5"/>
    </sheetView>
  </sheetViews>
  <sheetFormatPr defaultColWidth="8.90625" defaultRowHeight="13"/>
  <sheetData>
    <row r="1" spans="1:10" s="181" customFormat="1" ht="18">
      <c r="A1" s="183" t="s">
        <v>584</v>
      </c>
      <c r="I1" s="304" t="s">
        <v>587</v>
      </c>
      <c r="J1" s="182"/>
    </row>
  </sheetData>
  <phoneticPr fontId="5"/>
  <hyperlinks>
    <hyperlink ref="I1" r:id="rId1" xr:uid="{00000000-0004-0000-0000-000000000000}"/>
  </hyperlinks>
  <pageMargins left="0.7" right="0.7" top="0.75" bottom="0.75" header="0.3" footer="0.3"/>
  <pageSetup paperSize="9" orientation="portrait" horizontalDpi="0" verticalDpi="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zoomScale="85" zoomScaleNormal="85" workbookViewId="0">
      <selection activeCell="I41" sqref="I41"/>
    </sheetView>
  </sheetViews>
  <sheetFormatPr defaultColWidth="8.90625" defaultRowHeight="18" customHeight="1"/>
  <cols>
    <col min="1" max="1" width="3.36328125" style="185" bestFit="1" customWidth="1"/>
    <col min="2" max="2" width="9" style="184" customWidth="1"/>
    <col min="3" max="3" width="13.453125" style="184" bestFit="1" customWidth="1"/>
    <col min="4" max="4" width="89.453125" style="184" customWidth="1"/>
    <col min="5" max="16384" width="8.90625" style="184"/>
  </cols>
  <sheetData>
    <row r="1" spans="1:9" ht="22.5" customHeight="1">
      <c r="A1" s="391" t="s">
        <v>588</v>
      </c>
      <c r="B1" s="391"/>
      <c r="C1" s="391"/>
      <c r="D1" s="391"/>
      <c r="E1" s="391"/>
    </row>
    <row r="2" spans="1:9" ht="22.5" customHeight="1"/>
    <row r="3" spans="1:9" ht="19.75" customHeight="1">
      <c r="A3" s="392" t="s">
        <v>577</v>
      </c>
      <c r="B3" s="392"/>
      <c r="C3" s="392"/>
      <c r="D3" s="392"/>
      <c r="E3" s="392"/>
    </row>
    <row r="4" spans="1:9" ht="19.75" customHeight="1">
      <c r="A4" s="186"/>
      <c r="B4" s="186"/>
      <c r="C4" s="186"/>
      <c r="D4" s="186"/>
      <c r="E4" s="186"/>
    </row>
    <row r="5" spans="1:9" ht="19.75" customHeight="1">
      <c r="B5" s="184" t="s">
        <v>581</v>
      </c>
    </row>
    <row r="6" spans="1:9" ht="19.75" customHeight="1">
      <c r="B6" s="184" t="s">
        <v>310</v>
      </c>
    </row>
    <row r="7" spans="1:9" ht="19.75" customHeight="1">
      <c r="B7" s="184" t="s">
        <v>583</v>
      </c>
    </row>
    <row r="8" spans="1:9" ht="19.75" customHeight="1">
      <c r="B8" s="184" t="s">
        <v>589</v>
      </c>
    </row>
    <row r="9" spans="1:9" ht="19.75" customHeight="1">
      <c r="B9" s="184" t="s">
        <v>212</v>
      </c>
    </row>
    <row r="10" spans="1:9" ht="19.75" customHeight="1">
      <c r="B10" s="187" t="s">
        <v>258</v>
      </c>
    </row>
    <row r="11" spans="1:9" ht="19.75" customHeight="1"/>
    <row r="12" spans="1:9" ht="19.75" customHeight="1"/>
    <row r="13" spans="1:9" ht="19.75" customHeight="1" thickBot="1"/>
    <row r="14" spans="1:9" ht="25" customHeight="1">
      <c r="A14" s="188" t="s">
        <v>185</v>
      </c>
      <c r="B14" s="404" t="s">
        <v>205</v>
      </c>
      <c r="C14" s="404"/>
      <c r="D14" s="189"/>
      <c r="E14" s="190"/>
    </row>
    <row r="15" spans="1:9" ht="25" customHeight="1">
      <c r="A15" s="191" t="s">
        <v>213</v>
      </c>
      <c r="B15" s="405" t="s">
        <v>209</v>
      </c>
      <c r="C15" s="405"/>
      <c r="D15" s="193"/>
      <c r="E15" s="194"/>
    </row>
    <row r="16" spans="1:9" ht="25" customHeight="1">
      <c r="A16" s="191" t="s">
        <v>214</v>
      </c>
      <c r="B16" s="402" t="s">
        <v>50</v>
      </c>
      <c r="C16" s="403"/>
      <c r="D16" s="193"/>
      <c r="E16" s="195"/>
      <c r="H16" s="184" t="s">
        <v>23</v>
      </c>
      <c r="I16" s="184" t="s">
        <v>24</v>
      </c>
    </row>
    <row r="17" spans="1:16" ht="25" customHeight="1">
      <c r="A17" s="191" t="s">
        <v>215</v>
      </c>
      <c r="B17" s="405" t="s">
        <v>210</v>
      </c>
      <c r="C17" s="405"/>
      <c r="D17" s="196"/>
      <c r="E17" s="195" t="s">
        <v>289</v>
      </c>
    </row>
    <row r="18" spans="1:16" ht="25" customHeight="1">
      <c r="A18" s="191" t="s">
        <v>216</v>
      </c>
      <c r="B18" s="405" t="s">
        <v>115</v>
      </c>
      <c r="C18" s="405"/>
      <c r="D18" s="196"/>
      <c r="E18" s="197"/>
      <c r="H18" s="198" t="s">
        <v>246</v>
      </c>
      <c r="I18" s="198" t="s">
        <v>247</v>
      </c>
      <c r="J18" s="198" t="s">
        <v>248</v>
      </c>
      <c r="K18" s="198" t="s">
        <v>249</v>
      </c>
    </row>
    <row r="19" spans="1:16" ht="25" customHeight="1">
      <c r="A19" s="191" t="s">
        <v>290</v>
      </c>
      <c r="B19" s="405" t="s">
        <v>105</v>
      </c>
      <c r="C19" s="405"/>
      <c r="D19" s="196"/>
      <c r="E19" s="195"/>
      <c r="H19" s="184" t="s">
        <v>139</v>
      </c>
      <c r="I19" s="184" t="s">
        <v>230</v>
      </c>
      <c r="J19" s="184" t="s">
        <v>231</v>
      </c>
      <c r="K19" s="184" t="s">
        <v>232</v>
      </c>
      <c r="L19" s="184" t="s">
        <v>233</v>
      </c>
      <c r="M19" s="184" t="s">
        <v>234</v>
      </c>
      <c r="N19" s="184" t="s">
        <v>235</v>
      </c>
      <c r="O19" s="184" t="s">
        <v>236</v>
      </c>
      <c r="P19" s="184" t="s">
        <v>237</v>
      </c>
    </row>
    <row r="20" spans="1:16" ht="25" customHeight="1">
      <c r="A20" s="191" t="s">
        <v>291</v>
      </c>
      <c r="B20" s="399" t="s">
        <v>6</v>
      </c>
      <c r="C20" s="192" t="s">
        <v>15</v>
      </c>
      <c r="D20" s="193"/>
      <c r="E20" s="195"/>
      <c r="H20" s="184" t="s">
        <v>140</v>
      </c>
    </row>
    <row r="21" spans="1:16" ht="25" customHeight="1">
      <c r="A21" s="191" t="s">
        <v>292</v>
      </c>
      <c r="B21" s="400"/>
      <c r="C21" s="192" t="s">
        <v>206</v>
      </c>
      <c r="D21" s="193"/>
      <c r="E21" s="195"/>
      <c r="H21" s="184" t="s">
        <v>141</v>
      </c>
    </row>
    <row r="22" spans="1:16" ht="25" customHeight="1">
      <c r="A22" s="191" t="s">
        <v>293</v>
      </c>
      <c r="B22" s="401"/>
      <c r="C22" s="192" t="s">
        <v>123</v>
      </c>
      <c r="D22" s="196"/>
      <c r="E22" s="199"/>
    </row>
    <row r="23" spans="1:16" ht="25" customHeight="1">
      <c r="A23" s="191" t="s">
        <v>294</v>
      </c>
      <c r="B23" s="402" t="s">
        <v>217</v>
      </c>
      <c r="C23" s="403"/>
      <c r="D23" s="200"/>
      <c r="E23" s="199"/>
      <c r="F23" s="201" t="s">
        <v>489</v>
      </c>
    </row>
    <row r="24" spans="1:16" ht="25" customHeight="1">
      <c r="A24" s="191" t="s">
        <v>295</v>
      </c>
      <c r="B24" s="396" t="s">
        <v>202</v>
      </c>
      <c r="C24" s="192" t="s">
        <v>201</v>
      </c>
      <c r="D24" s="200"/>
      <c r="E24" s="199"/>
    </row>
    <row r="25" spans="1:16" ht="25" customHeight="1">
      <c r="A25" s="191" t="s">
        <v>296</v>
      </c>
      <c r="B25" s="397"/>
      <c r="C25" s="192" t="s">
        <v>255</v>
      </c>
      <c r="D25" s="193"/>
      <c r="E25" s="199"/>
    </row>
    <row r="26" spans="1:16" ht="25" customHeight="1">
      <c r="A26" s="191" t="s">
        <v>297</v>
      </c>
      <c r="B26" s="397"/>
      <c r="C26" s="192" t="s">
        <v>224</v>
      </c>
      <c r="D26" s="196"/>
      <c r="E26" s="199"/>
      <c r="H26" s="184" t="s">
        <v>226</v>
      </c>
    </row>
    <row r="27" spans="1:16" ht="25" customHeight="1">
      <c r="A27" s="202" t="s">
        <v>298</v>
      </c>
      <c r="B27" s="397"/>
      <c r="C27" s="192" t="s">
        <v>582</v>
      </c>
      <c r="D27" s="196"/>
      <c r="E27" s="204"/>
      <c r="H27" s="184" t="s">
        <v>227</v>
      </c>
    </row>
    <row r="28" spans="1:16" ht="25" customHeight="1">
      <c r="A28" s="191" t="s">
        <v>299</v>
      </c>
      <c r="B28" s="397"/>
      <c r="C28" s="192" t="s">
        <v>225</v>
      </c>
      <c r="D28" s="299"/>
      <c r="E28" s="199"/>
      <c r="H28" s="184" t="s">
        <v>138</v>
      </c>
    </row>
    <row r="29" spans="1:16" ht="25" customHeight="1">
      <c r="A29" s="203" t="s">
        <v>300</v>
      </c>
      <c r="B29" s="397"/>
      <c r="C29" s="192" t="s">
        <v>44</v>
      </c>
      <c r="D29" s="193"/>
      <c r="E29" s="199"/>
    </row>
    <row r="30" spans="1:16" ht="25" customHeight="1">
      <c r="A30" s="191" t="s">
        <v>301</v>
      </c>
      <c r="B30" s="398"/>
      <c r="C30" s="192" t="s">
        <v>123</v>
      </c>
      <c r="D30" s="196"/>
      <c r="E30" s="199"/>
    </row>
    <row r="31" spans="1:16" ht="25" customHeight="1">
      <c r="A31" s="202" t="s">
        <v>222</v>
      </c>
      <c r="B31" s="393" t="s">
        <v>218</v>
      </c>
      <c r="C31" s="192" t="s">
        <v>201</v>
      </c>
      <c r="D31" s="200"/>
      <c r="E31" s="199"/>
      <c r="F31" s="201" t="s">
        <v>493</v>
      </c>
    </row>
    <row r="32" spans="1:16" ht="25" customHeight="1">
      <c r="A32" s="191" t="s">
        <v>112</v>
      </c>
      <c r="B32" s="394"/>
      <c r="C32" s="192" t="s">
        <v>219</v>
      </c>
      <c r="D32" s="196"/>
      <c r="E32" s="204"/>
      <c r="F32" s="201" t="s">
        <v>493</v>
      </c>
    </row>
    <row r="33" spans="1:9" ht="25" customHeight="1">
      <c r="A33" s="191" t="s">
        <v>223</v>
      </c>
      <c r="B33" s="394"/>
      <c r="C33" s="192" t="s">
        <v>220</v>
      </c>
      <c r="D33" s="193"/>
      <c r="E33" s="199"/>
    </row>
    <row r="34" spans="1:9" ht="25" customHeight="1">
      <c r="A34" s="191" t="s">
        <v>238</v>
      </c>
      <c r="B34" s="395"/>
      <c r="C34" s="192" t="s">
        <v>44</v>
      </c>
      <c r="D34" s="300"/>
      <c r="E34" s="199"/>
    </row>
    <row r="35" spans="1:9" ht="25" customHeight="1">
      <c r="A35" s="191" t="s">
        <v>239</v>
      </c>
      <c r="B35" s="406" t="s">
        <v>221</v>
      </c>
      <c r="C35" s="407"/>
      <c r="D35" s="193"/>
      <c r="E35" s="194"/>
      <c r="F35" s="201" t="s">
        <v>493</v>
      </c>
    </row>
    <row r="36" spans="1:9" ht="25" customHeight="1">
      <c r="A36" s="191" t="s">
        <v>240</v>
      </c>
      <c r="B36" s="409" t="s">
        <v>494</v>
      </c>
      <c r="C36" s="410"/>
      <c r="D36" s="205" t="s">
        <v>490</v>
      </c>
      <c r="E36" s="204"/>
      <c r="I36" s="206">
        <v>1</v>
      </c>
    </row>
    <row r="37" spans="1:9" ht="25" customHeight="1">
      <c r="A37" s="191" t="s">
        <v>241</v>
      </c>
      <c r="B37" s="406" t="s">
        <v>228</v>
      </c>
      <c r="C37" s="407"/>
      <c r="D37" s="196" t="s">
        <v>586</v>
      </c>
      <c r="E37" s="199"/>
      <c r="F37" s="201" t="s">
        <v>575</v>
      </c>
      <c r="I37" s="206">
        <v>2</v>
      </c>
    </row>
    <row r="38" spans="1:9" ht="25" customHeight="1">
      <c r="A38" s="191" t="s">
        <v>242</v>
      </c>
      <c r="B38" s="406" t="s">
        <v>229</v>
      </c>
      <c r="C38" s="407"/>
      <c r="D38" s="196" t="s">
        <v>666</v>
      </c>
      <c r="E38" s="199"/>
      <c r="F38" s="201" t="s">
        <v>576</v>
      </c>
      <c r="I38" s="206">
        <v>3</v>
      </c>
    </row>
    <row r="39" spans="1:9" ht="25" customHeight="1">
      <c r="A39" s="191" t="s">
        <v>243</v>
      </c>
      <c r="B39" s="399" t="s">
        <v>207</v>
      </c>
      <c r="C39" s="192" t="s">
        <v>208</v>
      </c>
      <c r="D39" s="299"/>
      <c r="E39" s="207"/>
      <c r="H39" s="184" t="s">
        <v>142</v>
      </c>
      <c r="I39" s="206">
        <v>4</v>
      </c>
    </row>
    <row r="40" spans="1:9" ht="25" customHeight="1">
      <c r="A40" s="191" t="s">
        <v>244</v>
      </c>
      <c r="B40" s="401"/>
      <c r="C40" s="192" t="s">
        <v>14</v>
      </c>
      <c r="D40" s="208"/>
      <c r="E40" s="207"/>
      <c r="H40" s="184" t="s">
        <v>143</v>
      </c>
    </row>
    <row r="41" spans="1:9" ht="25" customHeight="1">
      <c r="A41" s="202" t="s">
        <v>245</v>
      </c>
      <c r="B41" s="399" t="s">
        <v>315</v>
      </c>
      <c r="C41" s="192" t="s">
        <v>128</v>
      </c>
      <c r="D41" s="208"/>
      <c r="E41" s="207"/>
      <c r="H41" s="184" t="s">
        <v>144</v>
      </c>
    </row>
    <row r="42" spans="1:9" ht="25" customHeight="1">
      <c r="A42" s="191" t="s">
        <v>252</v>
      </c>
      <c r="B42" s="400"/>
      <c r="C42" s="192" t="s">
        <v>129</v>
      </c>
      <c r="D42" s="209"/>
      <c r="E42" s="210"/>
      <c r="H42" s="184" t="s">
        <v>145</v>
      </c>
    </row>
    <row r="43" spans="1:9" ht="25" customHeight="1" thickBot="1">
      <c r="A43" s="211" t="s">
        <v>302</v>
      </c>
      <c r="B43" s="408"/>
      <c r="C43" s="212" t="s">
        <v>130</v>
      </c>
      <c r="D43" s="213"/>
      <c r="E43" s="214"/>
      <c r="H43" s="184" t="s">
        <v>146</v>
      </c>
    </row>
    <row r="44" spans="1:9" ht="19.75" customHeight="1">
      <c r="H44" s="184" t="s">
        <v>147</v>
      </c>
    </row>
    <row r="45" spans="1:9" ht="19.75" customHeight="1">
      <c r="G45" s="184" ph="1"/>
    </row>
    <row r="46" spans="1:9" s="185" customFormat="1" ht="19.75" customHeight="1"/>
    <row r="47" spans="1:9" s="185" customFormat="1" ht="19.75" customHeight="1"/>
    <row r="48" spans="1:9" ht="19.75" customHeight="1"/>
    <row r="49" ht="19.75" customHeight="1"/>
    <row r="50" ht="19.75" customHeight="1"/>
    <row r="51" ht="19.75" customHeight="1"/>
    <row r="52" ht="19.75" customHeight="1"/>
    <row r="53" ht="19.75" customHeight="1"/>
    <row r="54" ht="19.75" customHeight="1"/>
    <row r="55" ht="19.75" customHeight="1"/>
    <row r="56" ht="19.75" customHeight="1"/>
    <row r="57" ht="10" customHeight="1"/>
    <row r="58" s="185" customFormat="1" ht="21" customHeight="1"/>
    <row r="59" s="185" customFormat="1" ht="21" customHeight="1"/>
    <row r="60" ht="19.75" customHeight="1"/>
    <row r="61" ht="19.75" customHeight="1"/>
    <row r="62" ht="19.75" customHeight="1"/>
    <row r="63" ht="19.75" customHeight="1"/>
    <row r="64" ht="19.75" customHeight="1"/>
    <row r="65" ht="19.75" customHeight="1"/>
    <row r="66" ht="19.75" customHeight="1"/>
    <row r="67" ht="19.75" customHeight="1"/>
    <row r="68" ht="19.75" customHeight="1"/>
    <row r="69" ht="19.75" customHeight="1"/>
    <row r="70" ht="19.75" customHeight="1"/>
    <row r="71" ht="19.75" customHeight="1"/>
    <row r="72" ht="19.75" customHeight="1"/>
    <row r="73" ht="19.75" customHeight="1"/>
    <row r="74" ht="19.75" customHeight="1"/>
    <row r="75" ht="19.75" customHeight="1"/>
    <row r="76" ht="19.75" customHeight="1"/>
    <row r="77" ht="19.75" customHeight="1"/>
    <row r="78" ht="19.75" customHeight="1"/>
    <row r="79" ht="19.75" customHeight="1"/>
    <row r="80" ht="19.75" customHeight="1"/>
    <row r="81" ht="19.75" customHeight="1"/>
    <row r="82" ht="19.75" customHeight="1"/>
    <row r="83" ht="19.75" customHeight="1"/>
    <row r="84" ht="19.75" customHeight="1"/>
    <row r="85" ht="19.75" customHeight="1"/>
    <row r="86" ht="19.75" customHeight="1"/>
    <row r="87" ht="19.75" customHeight="1"/>
    <row r="88" ht="19.75" customHeight="1"/>
    <row r="89" ht="19.75" customHeight="1"/>
  </sheetData>
  <sheetProtection algorithmName="SHA-512" hashValue="fIpQGfc+FtRhE87KLKuPytjqo6gBcH837KvnVd78wP6cWBkxtyxEgUeZr9oC5f0caIKTXY+27NliTXPxXMez8A==" saltValue="tN0uvgDspcrGJsXtoSGo3w==" spinCount="100000" sheet="1"/>
  <mergeCells count="18">
    <mergeCell ref="B37:C37"/>
    <mergeCell ref="B38:C38"/>
    <mergeCell ref="B35:C35"/>
    <mergeCell ref="B39:B40"/>
    <mergeCell ref="B41:B43"/>
    <mergeCell ref="B36:C36"/>
    <mergeCell ref="A1:E1"/>
    <mergeCell ref="A3:E3"/>
    <mergeCell ref="B31:B34"/>
    <mergeCell ref="B24:B30"/>
    <mergeCell ref="B20:B22"/>
    <mergeCell ref="B23:C23"/>
    <mergeCell ref="B14:C14"/>
    <mergeCell ref="B15:C15"/>
    <mergeCell ref="B17:C17"/>
    <mergeCell ref="B18:C18"/>
    <mergeCell ref="B19:C19"/>
    <mergeCell ref="B16:C16"/>
  </mergeCells>
  <phoneticPr fontId="5" type="Hiragana"/>
  <conditionalFormatting sqref="D31">
    <cfRule type="expression" dxfId="58" priority="2">
      <formula>$R31=1</formula>
    </cfRule>
  </conditionalFormatting>
  <conditionalFormatting sqref="D23:D24">
    <cfRule type="expression" dxfId="57" priority="1">
      <formula>$R23=1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
  <cols>
    <col min="1" max="2" width="12.90625" style="181" customWidth="1"/>
    <col min="3" max="3" width="4.6328125" style="181" customWidth="1"/>
    <col min="4" max="4" width="11.6328125" style="181" customWidth="1"/>
    <col min="5" max="5" width="8.453125" style="181" customWidth="1"/>
    <col min="6" max="6" width="10.453125" style="181" customWidth="1"/>
    <col min="7" max="7" width="13.36328125" style="181" customWidth="1"/>
    <col min="8" max="8" width="21.90625" style="181" customWidth="1"/>
    <col min="9" max="16384" width="13" style="181"/>
  </cols>
  <sheetData>
    <row r="1" spans="1:9" ht="21" customHeight="1">
      <c r="A1" s="453" t="s">
        <v>597</v>
      </c>
      <c r="B1" s="453"/>
      <c r="C1" s="453"/>
      <c r="D1" s="453"/>
      <c r="E1" s="453"/>
      <c r="F1" s="453"/>
      <c r="G1" s="453"/>
      <c r="H1" s="453"/>
      <c r="I1" s="272"/>
    </row>
    <row r="2" spans="1:9" ht="21" customHeight="1">
      <c r="A2" s="271"/>
      <c r="B2" s="271"/>
      <c r="C2" s="271"/>
      <c r="D2" s="271"/>
      <c r="E2" s="271"/>
      <c r="F2" s="271"/>
      <c r="G2" s="271"/>
      <c r="H2" s="271"/>
      <c r="I2" s="272"/>
    </row>
    <row r="3" spans="1:9" ht="21" customHeight="1">
      <c r="A3" s="272"/>
      <c r="B3" s="272"/>
      <c r="C3" s="273"/>
      <c r="D3" s="273"/>
      <c r="E3" s="273"/>
      <c r="F3" s="471" t="s">
        <v>579</v>
      </c>
      <c r="G3" s="471"/>
      <c r="H3" s="471"/>
      <c r="I3" s="274"/>
    </row>
    <row r="4" spans="1:9" ht="21" customHeight="1" thickBot="1">
      <c r="A4" s="272"/>
      <c r="B4" s="272"/>
      <c r="C4" s="273"/>
      <c r="D4" s="273"/>
      <c r="E4" s="273"/>
      <c r="F4" s="273"/>
      <c r="G4" s="273"/>
      <c r="H4" s="273"/>
      <c r="I4" s="273"/>
    </row>
    <row r="5" spans="1:9" ht="25" customHeight="1" thickBot="1">
      <c r="A5" s="275" t="s">
        <v>115</v>
      </c>
      <c r="B5" s="465">
        <f>【入力用】チーム登録!D18</f>
        <v>0</v>
      </c>
      <c r="C5" s="466"/>
      <c r="D5" s="467">
        <f>【入力用】チーム登録!E18</f>
        <v>0</v>
      </c>
      <c r="E5" s="468"/>
      <c r="F5" s="276" t="s">
        <v>116</v>
      </c>
      <c r="G5" s="454">
        <f>【入力用】チーム登録!D19</f>
        <v>0</v>
      </c>
      <c r="H5" s="455"/>
      <c r="I5" s="277"/>
    </row>
    <row r="6" spans="1:9" ht="25" customHeight="1">
      <c r="A6" s="456" t="s">
        <v>117</v>
      </c>
      <c r="B6" s="278">
        <f>【入力用】チーム登録!D16</f>
        <v>0</v>
      </c>
      <c r="C6" s="457">
        <f>【入力用】チーム登録!D14</f>
        <v>0</v>
      </c>
      <c r="D6" s="457"/>
      <c r="E6" s="457"/>
      <c r="F6" s="457"/>
      <c r="G6" s="457"/>
      <c r="H6" s="458"/>
      <c r="I6" s="277"/>
    </row>
    <row r="7" spans="1:9" ht="25" customHeight="1">
      <c r="A7" s="446"/>
      <c r="B7" s="428" t="s">
        <v>118</v>
      </c>
      <c r="C7" s="280" t="s">
        <v>15</v>
      </c>
      <c r="D7" s="281">
        <f>【入力用】チーム登録!D20</f>
        <v>0</v>
      </c>
      <c r="E7" s="469" t="s">
        <v>210</v>
      </c>
      <c r="F7" s="470"/>
      <c r="G7" s="282">
        <f>【入力用】チーム登録!D17</f>
        <v>0</v>
      </c>
      <c r="H7" s="283" t="s">
        <v>211</v>
      </c>
      <c r="I7" s="277"/>
    </row>
    <row r="8" spans="1:9" ht="25" customHeight="1">
      <c r="A8" s="446"/>
      <c r="B8" s="428"/>
      <c r="C8" s="459">
        <f>【入力用】チーム登録!D21</f>
        <v>0</v>
      </c>
      <c r="D8" s="459"/>
      <c r="E8" s="459"/>
      <c r="F8" s="459"/>
      <c r="G8" s="459"/>
      <c r="H8" s="460"/>
      <c r="I8" s="277"/>
    </row>
    <row r="9" spans="1:9" ht="25" customHeight="1">
      <c r="A9" s="446"/>
      <c r="B9" s="428"/>
      <c r="C9" s="284" t="s">
        <v>119</v>
      </c>
      <c r="D9" s="461">
        <f>【入力用】チーム登録!D39</f>
        <v>0</v>
      </c>
      <c r="E9" s="461"/>
      <c r="F9" s="461"/>
      <c r="G9" s="461"/>
      <c r="H9" s="462"/>
      <c r="I9" s="277"/>
    </row>
    <row r="10" spans="1:9" ht="25" customHeight="1">
      <c r="A10" s="446"/>
      <c r="B10" s="279" t="s">
        <v>123</v>
      </c>
      <c r="C10" s="463">
        <f>【入力用】チーム登録!D22</f>
        <v>0</v>
      </c>
      <c r="D10" s="464"/>
      <c r="E10" s="464"/>
      <c r="F10" s="464"/>
      <c r="G10" s="464"/>
      <c r="H10" s="452"/>
      <c r="I10" s="277"/>
    </row>
    <row r="11" spans="1:9" ht="25" customHeight="1">
      <c r="A11" s="446" t="s">
        <v>120</v>
      </c>
      <c r="B11" s="285" t="s">
        <v>121</v>
      </c>
      <c r="C11" s="447">
        <f>【入力用】チーム登録!D24</f>
        <v>0</v>
      </c>
      <c r="D11" s="447"/>
      <c r="E11" s="447"/>
      <c r="F11" s="448"/>
      <c r="G11" s="447">
        <f>【入力用】チーム登録!D26</f>
        <v>0</v>
      </c>
      <c r="H11" s="449"/>
      <c r="I11" s="277"/>
    </row>
    <row r="12" spans="1:9" ht="25" customHeight="1">
      <c r="A12" s="446"/>
      <c r="B12" s="428" t="s">
        <v>122</v>
      </c>
      <c r="C12" s="450">
        <f>【入力用】チーム登録!D27</f>
        <v>0</v>
      </c>
      <c r="D12" s="414"/>
      <c r="E12" s="414"/>
      <c r="F12" s="414"/>
      <c r="G12" s="414"/>
      <c r="H12" s="415"/>
      <c r="I12" s="277"/>
    </row>
    <row r="13" spans="1:9" ht="25" customHeight="1">
      <c r="A13" s="446"/>
      <c r="B13" s="428"/>
      <c r="C13" s="437" t="s">
        <v>131</v>
      </c>
      <c r="D13" s="438"/>
      <c r="E13" s="413">
        <f>【入力用】チーム登録!D28</f>
        <v>0</v>
      </c>
      <c r="F13" s="414"/>
      <c r="G13" s="414"/>
      <c r="H13" s="415"/>
    </row>
    <row r="14" spans="1:9" ht="25" customHeight="1">
      <c r="A14" s="446"/>
      <c r="B14" s="428"/>
      <c r="C14" s="285" t="s">
        <v>127</v>
      </c>
      <c r="D14" s="427">
        <f>【入力用】チーム登録!D29</f>
        <v>0</v>
      </c>
      <c r="E14" s="428"/>
      <c r="F14" s="285" t="s">
        <v>123</v>
      </c>
      <c r="G14" s="451">
        <f>【入力用】チーム登録!D30</f>
        <v>0</v>
      </c>
      <c r="H14" s="452"/>
      <c r="I14" s="277"/>
    </row>
    <row r="15" spans="1:9" ht="25" customHeight="1">
      <c r="A15" s="446" t="s">
        <v>124</v>
      </c>
      <c r="B15" s="279" t="s">
        <v>121</v>
      </c>
      <c r="C15" s="428">
        <f>【入力用】個人登録票!E10</f>
        <v>0</v>
      </c>
      <c r="D15" s="428"/>
      <c r="E15" s="428"/>
      <c r="F15" s="437"/>
      <c r="G15" s="286">
        <f>【入力用】個人登録票!S10</f>
        <v>0</v>
      </c>
      <c r="H15" s="287">
        <f>【入力用】個人登録票!R10</f>
        <v>0</v>
      </c>
      <c r="I15" s="277"/>
    </row>
    <row r="16" spans="1:9" ht="25" customHeight="1">
      <c r="A16" s="446"/>
      <c r="B16" s="428" t="s">
        <v>122</v>
      </c>
      <c r="C16" s="439">
        <f>【入力用】個人登録票!G10</f>
        <v>0</v>
      </c>
      <c r="D16" s="440"/>
      <c r="E16" s="440"/>
      <c r="F16" s="440"/>
      <c r="G16" s="440"/>
      <c r="H16" s="441"/>
    </row>
    <row r="17" spans="1:9" ht="25" customHeight="1">
      <c r="A17" s="446"/>
      <c r="B17" s="428"/>
      <c r="C17" s="437" t="s">
        <v>131</v>
      </c>
      <c r="D17" s="438"/>
      <c r="E17" s="413">
        <f>【入力用】個人登録票!Q10</f>
        <v>0</v>
      </c>
      <c r="F17" s="414"/>
      <c r="G17" s="414"/>
      <c r="H17" s="415"/>
      <c r="I17" s="277"/>
    </row>
    <row r="18" spans="1:9" ht="25" customHeight="1">
      <c r="A18" s="446"/>
      <c r="B18" s="428"/>
      <c r="C18" s="285" t="s">
        <v>127</v>
      </c>
      <c r="D18" s="427">
        <f>【入力用】個人登録票!L10</f>
        <v>0</v>
      </c>
      <c r="E18" s="428"/>
      <c r="F18" s="285" t="s">
        <v>123</v>
      </c>
      <c r="G18" s="429">
        <f>【入力用】個人登録票!T10</f>
        <v>0</v>
      </c>
      <c r="H18" s="430"/>
      <c r="I18" s="277"/>
    </row>
    <row r="19" spans="1:9" ht="25" customHeight="1">
      <c r="A19" s="444" t="s">
        <v>132</v>
      </c>
      <c r="B19" s="279" t="s">
        <v>121</v>
      </c>
      <c r="C19" s="428">
        <f>【入力用】個人登録票!E14</f>
        <v>0</v>
      </c>
      <c r="D19" s="428"/>
      <c r="E19" s="428"/>
      <c r="F19" s="443"/>
      <c r="G19" s="286">
        <f>【入力用】個人登録票!S14</f>
        <v>0</v>
      </c>
      <c r="H19" s="287">
        <f>【入力用】個人登録票!R14</f>
        <v>0</v>
      </c>
      <c r="I19" s="277"/>
    </row>
    <row r="20" spans="1:9" ht="25" customHeight="1">
      <c r="A20" s="442"/>
      <c r="B20" s="428" t="s">
        <v>122</v>
      </c>
      <c r="C20" s="439">
        <f>【入力用】個人登録票!G14</f>
        <v>0</v>
      </c>
      <c r="D20" s="440"/>
      <c r="E20" s="440"/>
      <c r="F20" s="440"/>
      <c r="G20" s="440"/>
      <c r="H20" s="441"/>
      <c r="I20" s="277"/>
    </row>
    <row r="21" spans="1:9" ht="25" customHeight="1">
      <c r="A21" s="442"/>
      <c r="B21" s="428"/>
      <c r="C21" s="437" t="s">
        <v>131</v>
      </c>
      <c r="D21" s="438"/>
      <c r="E21" s="413">
        <f>【入力用】個人登録票!Q14</f>
        <v>0</v>
      </c>
      <c r="F21" s="414"/>
      <c r="G21" s="414"/>
      <c r="H21" s="415"/>
      <c r="I21" s="277"/>
    </row>
    <row r="22" spans="1:9" ht="25" customHeight="1">
      <c r="A22" s="445"/>
      <c r="B22" s="428"/>
      <c r="C22" s="285" t="s">
        <v>127</v>
      </c>
      <c r="D22" s="427">
        <f>【入力用】個人登録票!L14</f>
        <v>0</v>
      </c>
      <c r="E22" s="428"/>
      <c r="F22" s="285" t="s">
        <v>123</v>
      </c>
      <c r="G22" s="429">
        <f>【入力用】個人登録票!T14</f>
        <v>0</v>
      </c>
      <c r="H22" s="430"/>
      <c r="I22" s="277"/>
    </row>
    <row r="23" spans="1:9" ht="25" customHeight="1">
      <c r="A23" s="444" t="s">
        <v>125</v>
      </c>
      <c r="B23" s="279" t="s">
        <v>121</v>
      </c>
      <c r="C23" s="428">
        <f>【入力用】個人登録票!E15</f>
        <v>0</v>
      </c>
      <c r="D23" s="428"/>
      <c r="E23" s="428"/>
      <c r="F23" s="443"/>
      <c r="G23" s="286">
        <f>【入力用】個人登録票!S15</f>
        <v>0</v>
      </c>
      <c r="H23" s="287">
        <f>【入力用】個人登録票!R15</f>
        <v>0</v>
      </c>
      <c r="I23" s="277"/>
    </row>
    <row r="24" spans="1:9" ht="25" customHeight="1">
      <c r="A24" s="442"/>
      <c r="B24" s="428" t="s">
        <v>122</v>
      </c>
      <c r="C24" s="439">
        <f>【入力用】個人登録票!G15</f>
        <v>0</v>
      </c>
      <c r="D24" s="440"/>
      <c r="E24" s="440"/>
      <c r="F24" s="440"/>
      <c r="G24" s="440"/>
      <c r="H24" s="441"/>
      <c r="I24" s="277"/>
    </row>
    <row r="25" spans="1:9" ht="25" customHeight="1">
      <c r="A25" s="442"/>
      <c r="B25" s="428"/>
      <c r="C25" s="437" t="s">
        <v>131</v>
      </c>
      <c r="D25" s="438"/>
      <c r="E25" s="413">
        <f>【入力用】個人登録票!Q15</f>
        <v>0</v>
      </c>
      <c r="F25" s="414"/>
      <c r="G25" s="414"/>
      <c r="H25" s="415"/>
      <c r="I25" s="277"/>
    </row>
    <row r="26" spans="1:9" ht="25" customHeight="1">
      <c r="A26" s="445"/>
      <c r="B26" s="428"/>
      <c r="C26" s="285" t="s">
        <v>127</v>
      </c>
      <c r="D26" s="427">
        <f>【入力用】個人登録票!L15</f>
        <v>0</v>
      </c>
      <c r="E26" s="428"/>
      <c r="F26" s="285" t="s">
        <v>123</v>
      </c>
      <c r="G26" s="429">
        <f>【入力用】個人登録票!T15</f>
        <v>0</v>
      </c>
      <c r="H26" s="430"/>
      <c r="I26" s="277"/>
    </row>
    <row r="27" spans="1:9" ht="25" customHeight="1">
      <c r="A27" s="442" t="s">
        <v>126</v>
      </c>
      <c r="B27" s="279" t="s">
        <v>121</v>
      </c>
      <c r="C27" s="428">
        <f>【入力用】個人登録票!E17</f>
        <v>0</v>
      </c>
      <c r="D27" s="428"/>
      <c r="E27" s="428"/>
      <c r="F27" s="443"/>
      <c r="G27" s="286">
        <f>【入力用】個人登録票!S17</f>
        <v>0</v>
      </c>
      <c r="H27" s="287">
        <f>【入力用】個人登録票!R17</f>
        <v>0</v>
      </c>
      <c r="I27" s="277"/>
    </row>
    <row r="28" spans="1:9" ht="25" customHeight="1">
      <c r="A28" s="442"/>
      <c r="B28" s="428" t="s">
        <v>122</v>
      </c>
      <c r="C28" s="439">
        <f>【入力用】個人登録票!G17</f>
        <v>0</v>
      </c>
      <c r="D28" s="440"/>
      <c r="E28" s="440"/>
      <c r="F28" s="440"/>
      <c r="G28" s="440"/>
      <c r="H28" s="441"/>
      <c r="I28" s="277"/>
    </row>
    <row r="29" spans="1:9" ht="25" customHeight="1">
      <c r="A29" s="442"/>
      <c r="B29" s="428"/>
      <c r="C29" s="437" t="s">
        <v>131</v>
      </c>
      <c r="D29" s="438"/>
      <c r="E29" s="413">
        <f>【入力用】個人登録票!Q17</f>
        <v>0</v>
      </c>
      <c r="F29" s="414"/>
      <c r="G29" s="414"/>
      <c r="H29" s="415"/>
      <c r="I29" s="277"/>
    </row>
    <row r="30" spans="1:9" ht="25" customHeight="1">
      <c r="A30" s="442"/>
      <c r="B30" s="428"/>
      <c r="C30" s="285" t="s">
        <v>127</v>
      </c>
      <c r="D30" s="427">
        <f>【入力用】個人登録票!L17</f>
        <v>0</v>
      </c>
      <c r="E30" s="428"/>
      <c r="F30" s="285" t="s">
        <v>123</v>
      </c>
      <c r="G30" s="429">
        <f>【入力用】個人登録票!T17</f>
        <v>0</v>
      </c>
      <c r="H30" s="430"/>
      <c r="I30" s="277"/>
    </row>
    <row r="31" spans="1:9" ht="18" customHeight="1">
      <c r="A31" s="411" t="s">
        <v>311</v>
      </c>
      <c r="B31" s="412"/>
      <c r="C31" s="434">
        <f>【入力用】チーム登録!D40</f>
        <v>0</v>
      </c>
      <c r="D31" s="435"/>
      <c r="E31" s="435"/>
      <c r="F31" s="435"/>
      <c r="G31" s="435"/>
      <c r="H31" s="436"/>
      <c r="I31" s="273"/>
    </row>
    <row r="32" spans="1:9" ht="18" customHeight="1">
      <c r="A32" s="422" t="s">
        <v>312</v>
      </c>
      <c r="B32" s="423"/>
      <c r="C32" s="424">
        <f>【入力用】チーム登録!D41</f>
        <v>0</v>
      </c>
      <c r="D32" s="425"/>
      <c r="E32" s="425"/>
      <c r="F32" s="425"/>
      <c r="G32" s="425"/>
      <c r="H32" s="426"/>
      <c r="I32" s="273"/>
    </row>
    <row r="33" spans="1:9" ht="18" customHeight="1">
      <c r="A33" s="422" t="s">
        <v>313</v>
      </c>
      <c r="B33" s="423"/>
      <c r="C33" s="424">
        <f>【入力用】チーム登録!D42</f>
        <v>0</v>
      </c>
      <c r="D33" s="425"/>
      <c r="E33" s="425"/>
      <c r="F33" s="425"/>
      <c r="G33" s="425"/>
      <c r="H33" s="426"/>
      <c r="I33" s="273"/>
    </row>
    <row r="34" spans="1:9" ht="18" customHeight="1">
      <c r="A34" s="422" t="s">
        <v>314</v>
      </c>
      <c r="B34" s="423"/>
      <c r="C34" s="424">
        <f>【入力用】チーム登録!D43</f>
        <v>0</v>
      </c>
      <c r="D34" s="425"/>
      <c r="E34" s="425"/>
      <c r="F34" s="425"/>
      <c r="G34" s="425"/>
      <c r="H34" s="426"/>
      <c r="I34" s="273"/>
    </row>
    <row r="35" spans="1:9" ht="18" customHeight="1">
      <c r="A35" s="431" t="s">
        <v>251</v>
      </c>
      <c r="B35" s="432"/>
      <c r="C35" s="432"/>
      <c r="D35" s="432"/>
      <c r="E35" s="432"/>
      <c r="F35" s="432"/>
      <c r="G35" s="432"/>
      <c r="H35" s="433"/>
      <c r="I35" s="273"/>
    </row>
    <row r="36" spans="1:9" ht="18" customHeight="1">
      <c r="A36" s="419" t="s">
        <v>580</v>
      </c>
      <c r="B36" s="420"/>
      <c r="C36" s="420"/>
      <c r="D36" s="420"/>
      <c r="E36" s="420"/>
      <c r="F36" s="420"/>
      <c r="G36" s="420"/>
      <c r="H36" s="421"/>
      <c r="I36" s="273"/>
    </row>
    <row r="37" spans="1:9" ht="18" customHeight="1" thickBot="1">
      <c r="A37" s="416" t="s">
        <v>250</v>
      </c>
      <c r="B37" s="417"/>
      <c r="C37" s="417"/>
      <c r="D37" s="417"/>
      <c r="E37" s="417"/>
      <c r="F37" s="417"/>
      <c r="G37" s="417"/>
      <c r="H37" s="418"/>
      <c r="I37" s="273"/>
    </row>
  </sheetData>
  <sheetProtection algorithmName="SHA-512" hashValue="blK8+Jk2sdy7VEC41og8eWK0DQ/B1L2qxfs90AmR3RdRHbfHtc3ZOe4E5+DBdWudi6DmYyqBaTtAzz9g0D0h6Q==" saltValue="kYU0D9KNYPs9HzH+tx/jFA==" spinCount="100000" sheet="1" selectLockedCells="1"/>
  <mergeCells count="64">
    <mergeCell ref="A1:H1"/>
    <mergeCell ref="G5:H5"/>
    <mergeCell ref="A6:A10"/>
    <mergeCell ref="C6:H6"/>
    <mergeCell ref="B7:B9"/>
    <mergeCell ref="C8:H8"/>
    <mergeCell ref="D9:H9"/>
    <mergeCell ref="C10:H10"/>
    <mergeCell ref="B5:C5"/>
    <mergeCell ref="D5:E5"/>
    <mergeCell ref="E7:F7"/>
    <mergeCell ref="F3:H3"/>
    <mergeCell ref="A11:A14"/>
    <mergeCell ref="C11:F11"/>
    <mergeCell ref="G11:H11"/>
    <mergeCell ref="B12:B14"/>
    <mergeCell ref="C12:H12"/>
    <mergeCell ref="C13:D13"/>
    <mergeCell ref="E13:H13"/>
    <mergeCell ref="D14:E14"/>
    <mergeCell ref="G14:H14"/>
    <mergeCell ref="A15:A18"/>
    <mergeCell ref="C15:F15"/>
    <mergeCell ref="B16:B18"/>
    <mergeCell ref="C16:H16"/>
    <mergeCell ref="C17:D17"/>
    <mergeCell ref="E17:H17"/>
    <mergeCell ref="D18:E18"/>
    <mergeCell ref="G18:H18"/>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E25:H25"/>
    <mergeCell ref="D26:E26"/>
    <mergeCell ref="C29:D29"/>
    <mergeCell ref="C28:H28"/>
    <mergeCell ref="G26:H26"/>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zoomScale="80" zoomScaleNormal="80" zoomScaleSheetLayoutView="100" workbookViewId="0">
      <selection activeCell="T15" sqref="T15"/>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56.453125" style="206" bestFit="1" customWidth="1"/>
    <col min="18" max="18" width="25.08984375" style="206" customWidth="1"/>
    <col min="19" max="19" width="9.90625" style="206" bestFit="1" customWidth="1"/>
    <col min="20" max="20" width="20.36328125" style="206" customWidth="1"/>
    <col min="21" max="21" width="15" style="206" customWidth="1"/>
    <col min="22" max="22" width="14.08984375" style="206" customWidth="1"/>
    <col min="23" max="24" width="5.90625" style="206" customWidth="1"/>
    <col min="25" max="25" width="12.6328125" style="215" bestFit="1" customWidth="1"/>
    <col min="26" max="16384" width="8.90625" style="206"/>
  </cols>
  <sheetData>
    <row r="1" spans="1:29" ht="22.5" customHeight="1">
      <c r="A1" s="472" t="s">
        <v>590</v>
      </c>
      <c r="B1" s="472"/>
      <c r="C1" s="472"/>
      <c r="D1" s="472"/>
      <c r="E1" s="472"/>
      <c r="F1" s="472"/>
      <c r="G1" s="472"/>
      <c r="H1" s="472"/>
      <c r="I1" s="472"/>
      <c r="J1" s="472"/>
      <c r="K1" s="472"/>
      <c r="L1" s="472"/>
      <c r="M1" s="472"/>
      <c r="N1" s="472"/>
      <c r="O1" s="472"/>
      <c r="P1" s="472"/>
      <c r="Y1" s="215" t="s">
        <v>164</v>
      </c>
      <c r="AC1" s="215"/>
    </row>
    <row r="2" spans="1:29" ht="19.75" customHeight="1">
      <c r="A2" s="473" t="s">
        <v>578</v>
      </c>
      <c r="B2" s="473"/>
      <c r="C2" s="473"/>
      <c r="D2" s="473"/>
      <c r="E2" s="473"/>
      <c r="F2" s="473"/>
      <c r="G2" s="473"/>
      <c r="H2" s="473"/>
      <c r="I2" s="473"/>
      <c r="J2" s="473"/>
      <c r="K2" s="474"/>
      <c r="L2" s="474"/>
      <c r="M2" s="474"/>
      <c r="N2" s="474"/>
      <c r="O2" s="474"/>
      <c r="P2" s="474"/>
      <c r="Y2" s="215" t="s">
        <v>165</v>
      </c>
      <c r="AA2" s="206" t="s">
        <v>318</v>
      </c>
      <c r="AC2" s="215"/>
    </row>
    <row r="3" spans="1:29" ht="19.75" customHeight="1">
      <c r="A3" s="475" t="s">
        <v>105</v>
      </c>
      <c r="B3" s="475"/>
      <c r="C3" s="476"/>
      <c r="D3" s="477">
        <f>【入力用】チーム登録!D19</f>
        <v>0</v>
      </c>
      <c r="E3" s="478"/>
      <c r="F3" s="217" t="s">
        <v>184</v>
      </c>
      <c r="G3" s="479">
        <f>【入力用】チーム登録!D18</f>
        <v>0</v>
      </c>
      <c r="H3" s="479"/>
      <c r="I3" s="479"/>
      <c r="J3" s="478"/>
      <c r="K3" s="219" t="s">
        <v>114</v>
      </c>
      <c r="L3" s="218">
        <f>【入力用】チーム登録!D17</f>
        <v>0</v>
      </c>
      <c r="M3" s="220" t="s">
        <v>211</v>
      </c>
      <c r="N3" s="221"/>
      <c r="O3" s="222" t="s">
        <v>67</v>
      </c>
      <c r="P3" s="223">
        <v>1</v>
      </c>
      <c r="Y3" s="215" t="s">
        <v>166</v>
      </c>
      <c r="AA3" s="206" t="s">
        <v>319</v>
      </c>
      <c r="AC3" s="215"/>
    </row>
    <row r="4" spans="1:29" ht="19.75" customHeight="1">
      <c r="A4" s="480" t="s">
        <v>50</v>
      </c>
      <c r="B4" s="482">
        <f>【入力用】チーム登録!D16</f>
        <v>0</v>
      </c>
      <c r="C4" s="483"/>
      <c r="D4" s="486" t="s">
        <v>66</v>
      </c>
      <c r="E4" s="488">
        <f>【入力用】チーム登録!D14</f>
        <v>0</v>
      </c>
      <c r="F4" s="489"/>
      <c r="G4" s="492" t="s">
        <v>15</v>
      </c>
      <c r="H4" s="503" t="str">
        <f>【入力用】チーム登録!D20 &amp; "　" &amp; 【入力用】チーム登録!D21</f>
        <v>　</v>
      </c>
      <c r="I4" s="504"/>
      <c r="J4" s="504"/>
      <c r="K4" s="504"/>
      <c r="L4" s="504"/>
      <c r="M4" s="504"/>
      <c r="N4" s="504"/>
      <c r="O4" s="504"/>
      <c r="P4" s="505"/>
      <c r="Y4" s="215" t="s">
        <v>163</v>
      </c>
      <c r="AA4" s="206" t="s">
        <v>317</v>
      </c>
      <c r="AC4" s="215"/>
    </row>
    <row r="5" spans="1:29" ht="19.75" customHeight="1">
      <c r="A5" s="481"/>
      <c r="B5" s="484"/>
      <c r="C5" s="485"/>
      <c r="D5" s="487"/>
      <c r="E5" s="490"/>
      <c r="F5" s="491"/>
      <c r="G5" s="493"/>
      <c r="H5" s="506"/>
      <c r="I5" s="507"/>
      <c r="J5" s="507"/>
      <c r="K5" s="507"/>
      <c r="L5" s="507"/>
      <c r="M5" s="507"/>
      <c r="N5" s="507"/>
      <c r="O5" s="507"/>
      <c r="P5" s="508"/>
      <c r="S5" s="224" t="s">
        <v>491</v>
      </c>
      <c r="Y5" s="215" t="s">
        <v>174</v>
      </c>
      <c r="AA5" s="206" t="s">
        <v>316</v>
      </c>
      <c r="AC5" s="215"/>
    </row>
    <row r="6" spans="1:29" ht="10" customHeight="1">
      <c r="A6" s="509"/>
      <c r="B6" s="509"/>
      <c r="C6" s="509"/>
      <c r="D6" s="509"/>
      <c r="E6" s="509"/>
      <c r="F6" s="509"/>
      <c r="G6" s="509"/>
      <c r="H6" s="509"/>
      <c r="I6" s="509"/>
      <c r="J6" s="509"/>
      <c r="K6" s="509"/>
      <c r="L6" s="509"/>
      <c r="M6" s="509"/>
      <c r="N6" s="509"/>
      <c r="O6" s="509"/>
      <c r="P6" s="509"/>
      <c r="Y6" s="215" t="s">
        <v>175</v>
      </c>
      <c r="AA6" s="206" t="s">
        <v>149</v>
      </c>
      <c r="AC6" s="215"/>
    </row>
    <row r="7" spans="1:29" s="215" customFormat="1" ht="19.75" customHeight="1">
      <c r="A7" s="510" t="s">
        <v>68</v>
      </c>
      <c r="B7" s="510"/>
      <c r="C7" s="511"/>
      <c r="D7" s="514" t="s">
        <v>17</v>
      </c>
      <c r="E7" s="516" t="s">
        <v>69</v>
      </c>
      <c r="F7" s="518" t="s">
        <v>254</v>
      </c>
      <c r="G7" s="520" t="s">
        <v>70</v>
      </c>
      <c r="H7" s="521"/>
      <c r="I7" s="521"/>
      <c r="J7" s="521"/>
      <c r="K7" s="522"/>
      <c r="L7" s="523" t="s">
        <v>156</v>
      </c>
      <c r="M7" s="492" t="s">
        <v>466</v>
      </c>
      <c r="N7" s="492"/>
      <c r="O7" s="516" t="s">
        <v>158</v>
      </c>
      <c r="P7" s="525"/>
      <c r="Q7" s="226" t="s">
        <v>131</v>
      </c>
      <c r="R7" s="494" t="s">
        <v>367</v>
      </c>
      <c r="S7" s="494" t="s">
        <v>259</v>
      </c>
      <c r="T7" s="494" t="s">
        <v>123</v>
      </c>
      <c r="U7" s="494" t="s">
        <v>11</v>
      </c>
      <c r="Y7" s="215" t="s">
        <v>167</v>
      </c>
      <c r="AA7" s="215" t="s">
        <v>573</v>
      </c>
    </row>
    <row r="8" spans="1:29" s="215" customFormat="1" ht="19.75" customHeight="1">
      <c r="A8" s="512"/>
      <c r="B8" s="512"/>
      <c r="C8" s="513"/>
      <c r="D8" s="515"/>
      <c r="E8" s="517"/>
      <c r="F8" s="519"/>
      <c r="G8" s="520"/>
      <c r="H8" s="521"/>
      <c r="I8" s="521"/>
      <c r="J8" s="521"/>
      <c r="K8" s="522"/>
      <c r="L8" s="524"/>
      <c r="M8" s="493"/>
      <c r="N8" s="493"/>
      <c r="O8" s="517"/>
      <c r="P8" s="526"/>
      <c r="Q8" s="227" t="s">
        <v>262</v>
      </c>
      <c r="R8" s="494"/>
      <c r="S8" s="494"/>
      <c r="T8" s="494"/>
      <c r="U8" s="494"/>
      <c r="Y8" s="215" t="s">
        <v>168</v>
      </c>
      <c r="AA8" s="215" t="s">
        <v>574</v>
      </c>
    </row>
    <row r="9" spans="1:29" ht="19.75" customHeight="1">
      <c r="A9" s="495" t="s">
        <v>72</v>
      </c>
      <c r="B9" s="496"/>
      <c r="C9" s="497"/>
      <c r="D9" s="228" t="s">
        <v>148</v>
      </c>
      <c r="E9" s="229">
        <f>【入力用】チーム登録!D24</f>
        <v>0</v>
      </c>
      <c r="F9" s="230">
        <f>【入力用】チーム登録!D25</f>
        <v>0</v>
      </c>
      <c r="G9" s="498">
        <f>【入力用】チーム登録!D27</f>
        <v>0</v>
      </c>
      <c r="H9" s="499"/>
      <c r="I9" s="499"/>
      <c r="J9" s="499"/>
      <c r="K9" s="500"/>
      <c r="L9" s="231">
        <f>【入力用】チーム登録!D29</f>
        <v>0</v>
      </c>
      <c r="M9" s="501"/>
      <c r="N9" s="501"/>
      <c r="O9" s="502"/>
      <c r="P9" s="502"/>
      <c r="Q9" s="232">
        <f>【入力用】チーム登録!D28</f>
        <v>0</v>
      </c>
      <c r="R9" s="494"/>
      <c r="S9" s="494"/>
      <c r="T9" s="494"/>
      <c r="U9" s="494"/>
      <c r="V9" s="215"/>
      <c r="W9" s="215"/>
      <c r="X9" s="215"/>
      <c r="Y9" s="215" t="s">
        <v>169</v>
      </c>
      <c r="AC9" s="215"/>
    </row>
    <row r="10" spans="1:29" ht="19.75" customHeight="1">
      <c r="A10" s="495" t="s">
        <v>342</v>
      </c>
      <c r="B10" s="496"/>
      <c r="C10" s="233"/>
      <c r="D10" s="234">
        <v>30</v>
      </c>
      <c r="E10" s="235"/>
      <c r="F10" s="236"/>
      <c r="G10" s="527"/>
      <c r="H10" s="528"/>
      <c r="I10" s="528"/>
      <c r="J10" s="528"/>
      <c r="K10" s="529"/>
      <c r="L10" s="237"/>
      <c r="M10" s="530"/>
      <c r="N10" s="530"/>
      <c r="O10" s="531"/>
      <c r="P10" s="532"/>
      <c r="Q10" s="238"/>
      <c r="R10" s="208"/>
      <c r="S10" s="208"/>
      <c r="T10" s="208"/>
      <c r="U10" s="239"/>
      <c r="V10" s="215" t="s">
        <v>203</v>
      </c>
      <c r="W10" s="240"/>
      <c r="X10" s="240"/>
      <c r="Y10" s="215" t="s">
        <v>170</v>
      </c>
      <c r="Z10" s="241" t="s">
        <v>137</v>
      </c>
      <c r="AC10" s="215"/>
    </row>
    <row r="11" spans="1:29" ht="19.75" customHeight="1">
      <c r="A11" s="495" t="s">
        <v>18</v>
      </c>
      <c r="B11" s="496"/>
      <c r="C11" s="233"/>
      <c r="D11" s="234">
        <v>31</v>
      </c>
      <c r="E11" s="235"/>
      <c r="F11" s="236"/>
      <c r="G11" s="527"/>
      <c r="H11" s="528"/>
      <c r="I11" s="528"/>
      <c r="J11" s="528"/>
      <c r="K11" s="529"/>
      <c r="L11" s="237"/>
      <c r="M11" s="530"/>
      <c r="N11" s="530"/>
      <c r="O11" s="531"/>
      <c r="P11" s="532"/>
      <c r="Q11" s="238"/>
      <c r="R11" s="208"/>
      <c r="S11" s="208"/>
      <c r="T11" s="208"/>
      <c r="U11" s="239"/>
      <c r="V11" s="215" t="s">
        <v>18</v>
      </c>
      <c r="W11" s="240"/>
      <c r="X11" s="240"/>
      <c r="Y11" s="215" t="s">
        <v>171</v>
      </c>
      <c r="AC11" s="215"/>
    </row>
    <row r="12" spans="1:29" ht="19.75" customHeight="1">
      <c r="A12" s="495" t="s">
        <v>18</v>
      </c>
      <c r="B12" s="496"/>
      <c r="C12" s="233"/>
      <c r="D12" s="234">
        <v>32</v>
      </c>
      <c r="E12" s="235"/>
      <c r="F12" s="236"/>
      <c r="G12" s="527"/>
      <c r="H12" s="528"/>
      <c r="I12" s="528"/>
      <c r="J12" s="528"/>
      <c r="K12" s="529"/>
      <c r="L12" s="237"/>
      <c r="M12" s="530"/>
      <c r="N12" s="530"/>
      <c r="O12" s="531"/>
      <c r="P12" s="532"/>
      <c r="Q12" s="238"/>
      <c r="R12" s="208"/>
      <c r="S12" s="208"/>
      <c r="T12" s="208"/>
      <c r="U12" s="239"/>
      <c r="V12" s="215" t="s">
        <v>18</v>
      </c>
      <c r="W12" s="240"/>
      <c r="X12" s="240"/>
      <c r="Y12" s="215" t="s">
        <v>172</v>
      </c>
      <c r="AC12" s="215"/>
    </row>
    <row r="13" spans="1:29" ht="19.75" customHeight="1">
      <c r="A13" s="495" t="s">
        <v>75</v>
      </c>
      <c r="B13" s="496"/>
      <c r="C13" s="497"/>
      <c r="D13" s="228" t="s">
        <v>148</v>
      </c>
      <c r="E13" s="235"/>
      <c r="F13" s="236"/>
      <c r="G13" s="527"/>
      <c r="H13" s="528"/>
      <c r="I13" s="528"/>
      <c r="J13" s="528"/>
      <c r="K13" s="529"/>
      <c r="L13" s="237"/>
      <c r="M13" s="530"/>
      <c r="N13" s="530"/>
      <c r="O13" s="531"/>
      <c r="P13" s="532"/>
      <c r="Q13" s="238"/>
      <c r="R13" s="208"/>
      <c r="S13" s="208"/>
      <c r="T13" s="208"/>
      <c r="U13" s="239"/>
      <c r="V13" s="215" t="s">
        <v>75</v>
      </c>
      <c r="W13" s="240"/>
      <c r="X13" s="240"/>
      <c r="Y13" s="215" t="s">
        <v>173</v>
      </c>
      <c r="AC13" s="215"/>
    </row>
    <row r="14" spans="1:29" ht="19.75" customHeight="1">
      <c r="A14" s="495" t="s">
        <v>343</v>
      </c>
      <c r="B14" s="496"/>
      <c r="C14" s="497"/>
      <c r="D14" s="234">
        <v>10</v>
      </c>
      <c r="E14" s="235"/>
      <c r="F14" s="236"/>
      <c r="G14" s="527"/>
      <c r="H14" s="528"/>
      <c r="I14" s="528"/>
      <c r="J14" s="528"/>
      <c r="K14" s="529"/>
      <c r="L14" s="237"/>
      <c r="M14" s="530"/>
      <c r="N14" s="530"/>
      <c r="O14" s="532"/>
      <c r="P14" s="532"/>
      <c r="Q14" s="238"/>
      <c r="R14" s="242"/>
      <c r="S14" s="208"/>
      <c r="T14" s="208"/>
      <c r="U14" s="239"/>
      <c r="V14" s="215" t="s">
        <v>285</v>
      </c>
      <c r="W14" s="240"/>
      <c r="X14" s="240"/>
      <c r="Y14" s="215" t="s">
        <v>176</v>
      </c>
      <c r="AC14" s="215"/>
    </row>
    <row r="15" spans="1:29" ht="19.75" customHeight="1">
      <c r="A15" s="495" t="s">
        <v>77</v>
      </c>
      <c r="B15" s="496"/>
      <c r="C15" s="497"/>
      <c r="D15" s="228" t="s">
        <v>148</v>
      </c>
      <c r="E15" s="235"/>
      <c r="F15" s="236"/>
      <c r="G15" s="527"/>
      <c r="H15" s="528"/>
      <c r="I15" s="528"/>
      <c r="J15" s="528"/>
      <c r="K15" s="529"/>
      <c r="L15" s="237"/>
      <c r="M15" s="530"/>
      <c r="N15" s="530"/>
      <c r="O15" s="532"/>
      <c r="P15" s="532"/>
      <c r="Q15" s="238"/>
      <c r="R15" s="242"/>
      <c r="S15" s="208"/>
      <c r="T15" s="208"/>
      <c r="U15" s="239"/>
      <c r="V15" s="215" t="s">
        <v>204</v>
      </c>
      <c r="W15" s="240"/>
      <c r="X15" s="240"/>
      <c r="Y15" s="215" t="s">
        <v>177</v>
      </c>
      <c r="AA15" s="206" t="s">
        <v>265</v>
      </c>
      <c r="AC15" s="215"/>
    </row>
    <row r="16" spans="1:29" ht="19.75" customHeight="1">
      <c r="A16" s="495" t="s">
        <v>64</v>
      </c>
      <c r="B16" s="496"/>
      <c r="C16" s="497"/>
      <c r="D16" s="228" t="s">
        <v>148</v>
      </c>
      <c r="E16" s="229">
        <f>【入力用】チーム登録!D35</f>
        <v>0</v>
      </c>
      <c r="F16" s="236"/>
      <c r="G16" s="527"/>
      <c r="H16" s="528"/>
      <c r="I16" s="528"/>
      <c r="J16" s="528"/>
      <c r="K16" s="529"/>
      <c r="L16" s="237"/>
      <c r="M16" s="530"/>
      <c r="N16" s="530"/>
      <c r="O16" s="532"/>
      <c r="P16" s="532"/>
      <c r="Q16" s="238"/>
      <c r="R16" s="242"/>
      <c r="S16" s="208"/>
      <c r="T16" s="208"/>
      <c r="U16" s="239"/>
      <c r="V16" s="215" t="s">
        <v>64</v>
      </c>
      <c r="W16" s="240"/>
      <c r="X16" s="240"/>
      <c r="Y16" s="215" t="s">
        <v>180</v>
      </c>
      <c r="AA16" s="206" t="s">
        <v>264</v>
      </c>
      <c r="AC16" s="215"/>
    </row>
    <row r="17" spans="1:29" ht="19.75" customHeight="1">
      <c r="A17" s="495" t="s">
        <v>78</v>
      </c>
      <c r="B17" s="496"/>
      <c r="C17" s="497"/>
      <c r="D17" s="228" t="s">
        <v>148</v>
      </c>
      <c r="E17" s="235"/>
      <c r="F17" s="236"/>
      <c r="G17" s="527"/>
      <c r="H17" s="528"/>
      <c r="I17" s="528"/>
      <c r="J17" s="528"/>
      <c r="K17" s="529"/>
      <c r="L17" s="237"/>
      <c r="M17" s="530"/>
      <c r="N17" s="530"/>
      <c r="O17" s="532"/>
      <c r="P17" s="532"/>
      <c r="Q17" s="238"/>
      <c r="R17" s="242"/>
      <c r="S17" s="208"/>
      <c r="T17" s="208"/>
      <c r="U17" s="239"/>
      <c r="V17" s="215" t="s">
        <v>286</v>
      </c>
      <c r="W17" s="240"/>
      <c r="X17" s="240"/>
      <c r="Y17" s="215" t="s">
        <v>178</v>
      </c>
      <c r="AA17" s="206" t="s">
        <v>263</v>
      </c>
      <c r="AC17" s="215"/>
    </row>
    <row r="18" spans="1:29" ht="10" customHeight="1">
      <c r="A18" s="509"/>
      <c r="B18" s="509"/>
      <c r="C18" s="509"/>
      <c r="D18" s="509"/>
      <c r="E18" s="509"/>
      <c r="F18" s="509"/>
      <c r="G18" s="509"/>
      <c r="H18" s="509"/>
      <c r="I18" s="509"/>
      <c r="J18" s="509"/>
      <c r="K18" s="509"/>
      <c r="L18" s="509"/>
      <c r="M18" s="509"/>
      <c r="N18" s="509"/>
      <c r="O18" s="509"/>
      <c r="P18" s="509"/>
      <c r="Y18" s="215" t="s">
        <v>179</v>
      </c>
      <c r="AC18" s="215"/>
    </row>
    <row r="19" spans="1:29" s="215" customFormat="1" ht="21" customHeight="1">
      <c r="A19" s="514" t="s">
        <v>185</v>
      </c>
      <c r="B19" s="514" t="s">
        <v>17</v>
      </c>
      <c r="C19" s="543" t="s">
        <v>79</v>
      </c>
      <c r="D19" s="544"/>
      <c r="E19" s="547" t="s">
        <v>69</v>
      </c>
      <c r="F19" s="549" t="s">
        <v>254</v>
      </c>
      <c r="G19" s="544"/>
      <c r="H19" s="547" t="s">
        <v>283</v>
      </c>
      <c r="I19" s="551" t="s">
        <v>150</v>
      </c>
      <c r="J19" s="551"/>
      <c r="K19" s="551"/>
      <c r="L19" s="516" t="s">
        <v>151</v>
      </c>
      <c r="M19" s="553" t="s">
        <v>106</v>
      </c>
      <c r="N19" s="243" t="s">
        <v>152</v>
      </c>
      <c r="O19" s="244" t="s">
        <v>154</v>
      </c>
      <c r="P19" s="533" t="s">
        <v>71</v>
      </c>
      <c r="Q19" s="535" t="s">
        <v>261</v>
      </c>
      <c r="R19" s="537" t="s">
        <v>303</v>
      </c>
      <c r="Y19" s="215" t="s">
        <v>348</v>
      </c>
      <c r="AC19" s="215" t="s">
        <v>348</v>
      </c>
    </row>
    <row r="20" spans="1:29" s="215" customFormat="1" ht="21" customHeight="1">
      <c r="A20" s="515"/>
      <c r="B20" s="515"/>
      <c r="C20" s="545"/>
      <c r="D20" s="546"/>
      <c r="E20" s="548"/>
      <c r="F20" s="550"/>
      <c r="G20" s="546"/>
      <c r="H20" s="548"/>
      <c r="I20" s="552"/>
      <c r="J20" s="552"/>
      <c r="K20" s="552"/>
      <c r="L20" s="517"/>
      <c r="M20" s="554"/>
      <c r="N20" s="245" t="s">
        <v>153</v>
      </c>
      <c r="O20" s="246" t="s">
        <v>153</v>
      </c>
      <c r="P20" s="534"/>
      <c r="Q20" s="536"/>
      <c r="R20" s="538"/>
      <c r="Y20" s="215" t="s">
        <v>266</v>
      </c>
      <c r="AB20" s="247" t="s">
        <v>328</v>
      </c>
    </row>
    <row r="21" spans="1:29" ht="19.75" customHeight="1">
      <c r="A21" s="248" t="s">
        <v>373</v>
      </c>
      <c r="B21" s="225">
        <v>10</v>
      </c>
      <c r="C21" s="520" t="str">
        <f>IF(S14="","",S14)</f>
        <v/>
      </c>
      <c r="D21" s="539"/>
      <c r="E21" s="249" t="str">
        <f>IF(E14="","",E14)</f>
        <v/>
      </c>
      <c r="F21" s="540" t="str">
        <f>IF(F14="","",F14)</f>
        <v/>
      </c>
      <c r="G21" s="541"/>
      <c r="H21" s="250"/>
      <c r="I21" s="251"/>
      <c r="J21" s="542"/>
      <c r="K21" s="542"/>
      <c r="L21" s="252" t="str">
        <f>IF(U14="","",U14)</f>
        <v/>
      </c>
      <c r="M21" s="253"/>
      <c r="N21" s="253"/>
      <c r="O21" s="253"/>
      <c r="P21" s="254" t="str">
        <f>IF(O14="","",O14)</f>
        <v/>
      </c>
      <c r="Q21" s="255">
        <f>G14</f>
        <v>0</v>
      </c>
      <c r="R21" s="256"/>
      <c r="S21" s="257"/>
      <c r="T21" s="257"/>
      <c r="U21" s="257"/>
      <c r="V21" s="257"/>
      <c r="W21" s="257"/>
      <c r="X21" s="257"/>
      <c r="Y21" s="215" t="s">
        <v>267</v>
      </c>
      <c r="AB21" s="206" t="s">
        <v>329</v>
      </c>
    </row>
    <row r="22" spans="1:29" ht="19.75" customHeight="1">
      <c r="A22" s="248" t="s">
        <v>457</v>
      </c>
      <c r="B22" s="225">
        <v>30</v>
      </c>
      <c r="C22" s="520" t="str">
        <f>IF(C10="○",S10,"")</f>
        <v/>
      </c>
      <c r="D22" s="539"/>
      <c r="E22" s="258" t="str">
        <f>IF(C10="○",E10,"")</f>
        <v/>
      </c>
      <c r="F22" s="540" t="str">
        <f>IF(C10="○",F10,"")</f>
        <v/>
      </c>
      <c r="G22" s="541"/>
      <c r="H22" s="250"/>
      <c r="I22" s="251"/>
      <c r="J22" s="555"/>
      <c r="K22" s="556"/>
      <c r="L22" s="252" t="str">
        <f>IF(C10="○",IF(U10="","",U10),"")</f>
        <v/>
      </c>
      <c r="M22" s="253"/>
      <c r="N22" s="253"/>
      <c r="O22" s="253"/>
      <c r="P22" s="254" t="str">
        <f>IF(C10="○",O10,"")</f>
        <v/>
      </c>
      <c r="Q22" s="255" t="str">
        <f>IF(C10="○",G10,"")</f>
        <v/>
      </c>
      <c r="R22" s="256"/>
      <c r="S22" s="259" t="s">
        <v>455</v>
      </c>
      <c r="T22" s="257"/>
      <c r="U22" s="257"/>
      <c r="V22" s="257"/>
      <c r="W22" s="257"/>
      <c r="X22" s="257"/>
      <c r="Y22" s="215" t="s">
        <v>268</v>
      </c>
      <c r="AB22" s="206" t="s">
        <v>330</v>
      </c>
    </row>
    <row r="23" spans="1:29" ht="19.75" customHeight="1">
      <c r="A23" s="248" t="s">
        <v>458</v>
      </c>
      <c r="B23" s="225">
        <v>31</v>
      </c>
      <c r="C23" s="520" t="str">
        <f>IF(C11="○",S11,"")</f>
        <v/>
      </c>
      <c r="D23" s="539"/>
      <c r="E23" s="258" t="str">
        <f>IF(C11="○",E11,"")</f>
        <v/>
      </c>
      <c r="F23" s="540" t="str">
        <f>IF(C11="○",F11,"")</f>
        <v/>
      </c>
      <c r="G23" s="541"/>
      <c r="H23" s="250"/>
      <c r="I23" s="251"/>
      <c r="J23" s="555"/>
      <c r="K23" s="556"/>
      <c r="L23" s="252" t="str">
        <f>IF(C11="○",IF(U11="","",U11),"")</f>
        <v/>
      </c>
      <c r="M23" s="253"/>
      <c r="N23" s="253"/>
      <c r="O23" s="253"/>
      <c r="P23" s="254" t="str">
        <f>IF(C11="○",O11,"")</f>
        <v/>
      </c>
      <c r="Q23" s="260" t="str">
        <f>IF(C11="○",G11,"")</f>
        <v/>
      </c>
      <c r="R23" s="256"/>
      <c r="S23" s="259" t="s">
        <v>456</v>
      </c>
      <c r="T23" s="257"/>
      <c r="U23" s="257"/>
      <c r="V23" s="257"/>
      <c r="W23" s="257"/>
      <c r="X23" s="257"/>
      <c r="Y23" s="215" t="s">
        <v>269</v>
      </c>
      <c r="AB23" s="206" t="s">
        <v>331</v>
      </c>
    </row>
    <row r="24" spans="1:29" ht="19.75" customHeight="1">
      <c r="A24" s="248" t="s">
        <v>459</v>
      </c>
      <c r="B24" s="225">
        <v>32</v>
      </c>
      <c r="C24" s="520" t="str">
        <f>IF(C12="○",S12,"")</f>
        <v/>
      </c>
      <c r="D24" s="539"/>
      <c r="E24" s="258" t="str">
        <f>IF(C12="○",E12,"")</f>
        <v/>
      </c>
      <c r="F24" s="540" t="str">
        <f>IF(C12="○",F12,"")</f>
        <v/>
      </c>
      <c r="G24" s="541"/>
      <c r="H24" s="250"/>
      <c r="I24" s="251"/>
      <c r="J24" s="555"/>
      <c r="K24" s="556"/>
      <c r="L24" s="252" t="str">
        <f>IF(C12="○",IF(U12="","",U12),"")</f>
        <v/>
      </c>
      <c r="M24" s="253"/>
      <c r="N24" s="253"/>
      <c r="O24" s="253"/>
      <c r="P24" s="254" t="str">
        <f>IF(C12="○",O12,"")</f>
        <v/>
      </c>
      <c r="Q24" s="260" t="str">
        <f>IF(C12="○",G12,"")</f>
        <v/>
      </c>
      <c r="R24" s="256"/>
      <c r="S24" s="259" t="s">
        <v>456</v>
      </c>
      <c r="T24" s="257"/>
      <c r="U24" s="257"/>
      <c r="V24" s="257"/>
      <c r="W24" s="257"/>
      <c r="X24" s="257"/>
      <c r="Y24" s="215" t="s">
        <v>270</v>
      </c>
      <c r="AB24" s="206" t="s">
        <v>332</v>
      </c>
    </row>
    <row r="25" spans="1:29" ht="19.75" customHeight="1">
      <c r="A25" s="248" t="s">
        <v>344</v>
      </c>
      <c r="B25" s="261"/>
      <c r="C25" s="557"/>
      <c r="D25" s="558"/>
      <c r="E25" s="200"/>
      <c r="F25" s="559"/>
      <c r="G25" s="560"/>
      <c r="H25" s="250"/>
      <c r="I25" s="251"/>
      <c r="J25" s="555"/>
      <c r="K25" s="556"/>
      <c r="L25" s="239"/>
      <c r="M25" s="253"/>
      <c r="N25" s="253"/>
      <c r="O25" s="253"/>
      <c r="P25" s="262"/>
      <c r="Q25" s="263"/>
      <c r="R25" s="256"/>
      <c r="S25" s="257"/>
      <c r="T25" s="257"/>
      <c r="U25" s="257"/>
      <c r="V25" s="257"/>
      <c r="W25" s="257"/>
      <c r="X25" s="257"/>
      <c r="Y25" s="215" t="s">
        <v>284</v>
      </c>
      <c r="AB25" s="206" t="s">
        <v>333</v>
      </c>
    </row>
    <row r="26" spans="1:29" ht="19.75" customHeight="1">
      <c r="A26" s="248" t="s">
        <v>345</v>
      </c>
      <c r="B26" s="345"/>
      <c r="C26" s="557"/>
      <c r="D26" s="558"/>
      <c r="E26" s="269"/>
      <c r="F26" s="559"/>
      <c r="G26" s="560"/>
      <c r="H26" s="270"/>
      <c r="I26" s="251"/>
      <c r="J26" s="349"/>
      <c r="K26" s="350"/>
      <c r="L26" s="239"/>
      <c r="M26" s="253"/>
      <c r="N26" s="253"/>
      <c r="O26" s="253"/>
      <c r="P26" s="262"/>
      <c r="Q26" s="263"/>
      <c r="R26" s="256"/>
      <c r="S26" s="257"/>
      <c r="T26" s="257"/>
      <c r="U26" s="257"/>
      <c r="V26" s="257"/>
      <c r="W26" s="257"/>
      <c r="X26" s="257"/>
      <c r="Y26" s="215" t="s">
        <v>271</v>
      </c>
      <c r="AB26" s="206" t="s">
        <v>334</v>
      </c>
    </row>
    <row r="27" spans="1:29" ht="19.75" customHeight="1">
      <c r="A27" s="248" t="s">
        <v>346</v>
      </c>
      <c r="B27" s="261"/>
      <c r="C27" s="557"/>
      <c r="D27" s="558"/>
      <c r="E27" s="200"/>
      <c r="F27" s="559"/>
      <c r="G27" s="560"/>
      <c r="H27" s="250"/>
      <c r="I27" s="251"/>
      <c r="J27" s="555"/>
      <c r="K27" s="556"/>
      <c r="L27" s="239"/>
      <c r="M27" s="253"/>
      <c r="N27" s="253"/>
      <c r="O27" s="253"/>
      <c r="P27" s="262"/>
      <c r="Q27" s="263"/>
      <c r="R27" s="256"/>
      <c r="S27" s="257"/>
      <c r="T27" s="257"/>
      <c r="U27" s="257"/>
      <c r="V27" s="257"/>
      <c r="W27" s="257"/>
      <c r="X27" s="257"/>
      <c r="Y27" s="215" t="s">
        <v>272</v>
      </c>
      <c r="AB27" s="206" t="s">
        <v>335</v>
      </c>
    </row>
    <row r="28" spans="1:29" ht="19.75" customHeight="1">
      <c r="A28" s="248" t="s">
        <v>347</v>
      </c>
      <c r="B28" s="261"/>
      <c r="C28" s="557"/>
      <c r="D28" s="558"/>
      <c r="E28" s="200"/>
      <c r="F28" s="559"/>
      <c r="G28" s="560"/>
      <c r="H28" s="250"/>
      <c r="I28" s="251"/>
      <c r="J28" s="555"/>
      <c r="K28" s="556"/>
      <c r="L28" s="239"/>
      <c r="M28" s="253"/>
      <c r="N28" s="253"/>
      <c r="O28" s="253"/>
      <c r="P28" s="262"/>
      <c r="Q28" s="263"/>
      <c r="R28" s="256"/>
      <c r="S28" s="257"/>
      <c r="T28" s="257"/>
      <c r="U28" s="257"/>
      <c r="V28" s="257"/>
      <c r="W28" s="257"/>
      <c r="X28" s="257"/>
      <c r="Y28" s="215" t="s">
        <v>273</v>
      </c>
      <c r="AB28" s="206" t="s">
        <v>336</v>
      </c>
    </row>
    <row r="29" spans="1:29" ht="19.75" customHeight="1">
      <c r="A29" s="248" t="s">
        <v>368</v>
      </c>
      <c r="B29" s="261"/>
      <c r="C29" s="557"/>
      <c r="D29" s="558"/>
      <c r="E29" s="200"/>
      <c r="F29" s="559"/>
      <c r="G29" s="560"/>
      <c r="H29" s="250"/>
      <c r="I29" s="251"/>
      <c r="J29" s="555"/>
      <c r="K29" s="556"/>
      <c r="L29" s="239"/>
      <c r="M29" s="253"/>
      <c r="N29" s="253"/>
      <c r="O29" s="253"/>
      <c r="P29" s="262"/>
      <c r="Q29" s="263"/>
      <c r="R29" s="256"/>
      <c r="S29" s="257"/>
      <c r="T29" s="257"/>
      <c r="U29" s="257"/>
      <c r="V29" s="257"/>
      <c r="W29" s="257"/>
      <c r="X29" s="257"/>
      <c r="Y29" s="215" t="s">
        <v>274</v>
      </c>
      <c r="AB29" s="206" t="s">
        <v>337</v>
      </c>
    </row>
    <row r="30" spans="1:29" ht="19.75" customHeight="1">
      <c r="A30" s="248" t="s">
        <v>369</v>
      </c>
      <c r="B30" s="261"/>
      <c r="C30" s="557"/>
      <c r="D30" s="558"/>
      <c r="E30" s="200"/>
      <c r="F30" s="559"/>
      <c r="G30" s="560"/>
      <c r="H30" s="250"/>
      <c r="I30" s="251"/>
      <c r="J30" s="555"/>
      <c r="K30" s="556"/>
      <c r="L30" s="239"/>
      <c r="M30" s="253"/>
      <c r="N30" s="253"/>
      <c r="O30" s="253"/>
      <c r="P30" s="262"/>
      <c r="Q30" s="263"/>
      <c r="R30" s="256"/>
      <c r="S30" s="257"/>
      <c r="T30" s="257"/>
      <c r="U30" s="257"/>
      <c r="V30" s="257"/>
      <c r="W30" s="257"/>
      <c r="X30" s="257"/>
      <c r="Y30" s="215" t="s">
        <v>275</v>
      </c>
      <c r="AB30" s="206" t="s">
        <v>338</v>
      </c>
    </row>
    <row r="31" spans="1:29" ht="19.75" customHeight="1">
      <c r="A31" s="248" t="s">
        <v>370</v>
      </c>
      <c r="B31" s="261"/>
      <c r="C31" s="557"/>
      <c r="D31" s="558"/>
      <c r="E31" s="200"/>
      <c r="F31" s="559"/>
      <c r="G31" s="560"/>
      <c r="H31" s="250"/>
      <c r="I31" s="251"/>
      <c r="J31" s="555"/>
      <c r="K31" s="556"/>
      <c r="L31" s="239"/>
      <c r="M31" s="253"/>
      <c r="N31" s="253"/>
      <c r="O31" s="253"/>
      <c r="P31" s="262"/>
      <c r="Q31" s="263"/>
      <c r="R31" s="256"/>
      <c r="S31" s="257"/>
      <c r="T31" s="257"/>
      <c r="U31" s="257"/>
      <c r="V31" s="257"/>
      <c r="W31" s="257"/>
      <c r="X31" s="257"/>
      <c r="Y31" s="215" t="s">
        <v>276</v>
      </c>
    </row>
    <row r="32" spans="1:29" ht="19.75" customHeight="1">
      <c r="A32" s="248" t="s">
        <v>372</v>
      </c>
      <c r="B32" s="261"/>
      <c r="C32" s="557"/>
      <c r="D32" s="558"/>
      <c r="E32" s="200"/>
      <c r="F32" s="559"/>
      <c r="G32" s="560"/>
      <c r="H32" s="250"/>
      <c r="I32" s="251"/>
      <c r="J32" s="555"/>
      <c r="K32" s="556"/>
      <c r="L32" s="239"/>
      <c r="M32" s="253"/>
      <c r="N32" s="253"/>
      <c r="O32" s="253"/>
      <c r="P32" s="262"/>
      <c r="Q32" s="263"/>
      <c r="R32" s="256"/>
      <c r="S32" s="257"/>
      <c r="T32" s="257"/>
      <c r="U32" s="257"/>
      <c r="V32" s="257"/>
      <c r="W32" s="257"/>
      <c r="X32" s="257"/>
      <c r="Y32" s="215" t="s">
        <v>277</v>
      </c>
    </row>
    <row r="33" spans="1:25" ht="19.75" customHeight="1">
      <c r="A33" s="248" t="s">
        <v>371</v>
      </c>
      <c r="B33" s="261"/>
      <c r="C33" s="557"/>
      <c r="D33" s="558"/>
      <c r="E33" s="200"/>
      <c r="F33" s="559"/>
      <c r="G33" s="560"/>
      <c r="H33" s="250"/>
      <c r="I33" s="251"/>
      <c r="J33" s="555"/>
      <c r="K33" s="556"/>
      <c r="L33" s="239"/>
      <c r="M33" s="253"/>
      <c r="N33" s="253"/>
      <c r="O33" s="253"/>
      <c r="P33" s="262"/>
      <c r="Q33" s="263"/>
      <c r="R33" s="256"/>
      <c r="S33" s="257"/>
      <c r="T33" s="257"/>
      <c r="U33" s="257"/>
      <c r="V33" s="257"/>
      <c r="W33" s="257"/>
      <c r="X33" s="257"/>
      <c r="Y33" s="215" t="s">
        <v>278</v>
      </c>
    </row>
    <row r="34" spans="1:25" ht="19.75" customHeight="1">
      <c r="A34" s="248" t="s">
        <v>374</v>
      </c>
      <c r="B34" s="261"/>
      <c r="C34" s="557"/>
      <c r="D34" s="558"/>
      <c r="E34" s="200"/>
      <c r="F34" s="559"/>
      <c r="G34" s="560"/>
      <c r="H34" s="250"/>
      <c r="I34" s="251"/>
      <c r="J34" s="555"/>
      <c r="K34" s="556"/>
      <c r="L34" s="239"/>
      <c r="M34" s="253"/>
      <c r="N34" s="253"/>
      <c r="O34" s="253"/>
      <c r="P34" s="262"/>
      <c r="Q34" s="263"/>
      <c r="R34" s="256"/>
      <c r="S34" s="257"/>
      <c r="T34" s="257"/>
      <c r="U34" s="257"/>
      <c r="V34" s="257"/>
      <c r="W34" s="257"/>
      <c r="X34" s="257"/>
      <c r="Y34" s="215" t="s">
        <v>279</v>
      </c>
    </row>
    <row r="35" spans="1:25" ht="19.75" customHeight="1">
      <c r="A35" s="248" t="s">
        <v>375</v>
      </c>
      <c r="B35" s="261"/>
      <c r="C35" s="557"/>
      <c r="D35" s="558"/>
      <c r="E35" s="200"/>
      <c r="F35" s="559"/>
      <c r="G35" s="560"/>
      <c r="H35" s="250"/>
      <c r="I35" s="251"/>
      <c r="J35" s="555"/>
      <c r="K35" s="556"/>
      <c r="L35" s="239"/>
      <c r="M35" s="253"/>
      <c r="N35" s="253"/>
      <c r="O35" s="253"/>
      <c r="P35" s="262"/>
      <c r="Q35" s="263"/>
      <c r="R35" s="256"/>
      <c r="S35" s="257"/>
      <c r="T35" s="257"/>
      <c r="U35" s="257"/>
      <c r="V35" s="257"/>
      <c r="W35" s="257"/>
      <c r="X35" s="257"/>
      <c r="Y35" s="215" t="s">
        <v>280</v>
      </c>
    </row>
    <row r="36" spans="1:25" ht="19.75" customHeight="1">
      <c r="A36" s="248" t="s">
        <v>376</v>
      </c>
      <c r="B36" s="261"/>
      <c r="C36" s="557"/>
      <c r="D36" s="558"/>
      <c r="E36" s="200"/>
      <c r="F36" s="559"/>
      <c r="G36" s="560"/>
      <c r="H36" s="250"/>
      <c r="I36" s="251"/>
      <c r="J36" s="555"/>
      <c r="K36" s="556"/>
      <c r="L36" s="239"/>
      <c r="M36" s="253"/>
      <c r="N36" s="253"/>
      <c r="O36" s="253"/>
      <c r="P36" s="262"/>
      <c r="Q36" s="263"/>
      <c r="R36" s="256"/>
      <c r="S36" s="257"/>
      <c r="T36" s="257"/>
      <c r="U36" s="257"/>
      <c r="V36" s="257"/>
      <c r="W36" s="257"/>
      <c r="X36" s="257"/>
      <c r="Y36" s="215" t="s">
        <v>281</v>
      </c>
    </row>
    <row r="37" spans="1:25" ht="19.75" customHeight="1">
      <c r="A37" s="248" t="s">
        <v>377</v>
      </c>
      <c r="B37" s="261"/>
      <c r="C37" s="557"/>
      <c r="D37" s="558"/>
      <c r="E37" s="200"/>
      <c r="F37" s="559"/>
      <c r="G37" s="560"/>
      <c r="H37" s="250"/>
      <c r="I37" s="251"/>
      <c r="J37" s="555"/>
      <c r="K37" s="556"/>
      <c r="L37" s="239"/>
      <c r="M37" s="253"/>
      <c r="N37" s="253"/>
      <c r="O37" s="253"/>
      <c r="P37" s="262"/>
      <c r="Q37" s="263"/>
      <c r="R37" s="256"/>
      <c r="S37" s="257"/>
      <c r="T37" s="257"/>
      <c r="U37" s="257"/>
      <c r="V37" s="257"/>
      <c r="W37" s="257"/>
      <c r="X37" s="257"/>
      <c r="Y37" s="215" t="s">
        <v>282</v>
      </c>
    </row>
    <row r="38" spans="1:25" ht="19.75" customHeight="1">
      <c r="A38" s="248" t="s">
        <v>378</v>
      </c>
      <c r="B38" s="261"/>
      <c r="C38" s="557"/>
      <c r="D38" s="558"/>
      <c r="E38" s="200"/>
      <c r="F38" s="559"/>
      <c r="G38" s="560"/>
      <c r="H38" s="250"/>
      <c r="I38" s="251"/>
      <c r="J38" s="555"/>
      <c r="K38" s="556"/>
      <c r="L38" s="239"/>
      <c r="M38" s="253"/>
      <c r="N38" s="253"/>
      <c r="O38" s="253"/>
      <c r="P38" s="262"/>
      <c r="Q38" s="263"/>
      <c r="R38" s="256"/>
      <c r="S38" s="257"/>
      <c r="T38" s="257" t="s">
        <v>524</v>
      </c>
      <c r="U38" s="257"/>
      <c r="V38" s="257"/>
      <c r="W38" s="257"/>
      <c r="X38" s="257"/>
    </row>
    <row r="39" spans="1:25" ht="19.75" customHeight="1">
      <c r="A39" s="248" t="s">
        <v>379</v>
      </c>
      <c r="B39" s="261"/>
      <c r="C39" s="557"/>
      <c r="D39" s="558"/>
      <c r="E39" s="200"/>
      <c r="F39" s="559"/>
      <c r="G39" s="560"/>
      <c r="H39" s="250"/>
      <c r="I39" s="251"/>
      <c r="J39" s="555"/>
      <c r="K39" s="556"/>
      <c r="L39" s="239"/>
      <c r="M39" s="253"/>
      <c r="N39" s="253"/>
      <c r="O39" s="253"/>
      <c r="P39" s="262"/>
      <c r="Q39" s="263"/>
      <c r="R39" s="256"/>
      <c r="S39" s="257"/>
      <c r="T39" s="257" t="s">
        <v>525</v>
      </c>
      <c r="U39" s="257"/>
      <c r="V39" s="257"/>
      <c r="W39" s="257"/>
      <c r="X39" s="257"/>
    </row>
    <row r="40" spans="1:25" ht="19.75" customHeight="1">
      <c r="A40" s="248" t="s">
        <v>380</v>
      </c>
      <c r="B40" s="261"/>
      <c r="C40" s="557"/>
      <c r="D40" s="558"/>
      <c r="E40" s="200"/>
      <c r="F40" s="559"/>
      <c r="G40" s="560"/>
      <c r="H40" s="250"/>
      <c r="I40" s="251"/>
      <c r="J40" s="555"/>
      <c r="K40" s="556"/>
      <c r="L40" s="239"/>
      <c r="M40" s="253"/>
      <c r="N40" s="253"/>
      <c r="O40" s="253"/>
      <c r="P40" s="262"/>
      <c r="Q40" s="263"/>
      <c r="R40" s="256"/>
      <c r="S40" s="257"/>
      <c r="T40" s="257" t="s">
        <v>524</v>
      </c>
      <c r="U40" s="257"/>
      <c r="V40" s="257"/>
      <c r="W40" s="257"/>
      <c r="X40" s="257"/>
    </row>
    <row r="41" spans="1:25" ht="19.75" customHeight="1">
      <c r="A41" s="248" t="s">
        <v>381</v>
      </c>
      <c r="B41" s="261"/>
      <c r="C41" s="557"/>
      <c r="D41" s="558"/>
      <c r="E41" s="200"/>
      <c r="F41" s="559"/>
      <c r="G41" s="560"/>
      <c r="H41" s="250"/>
      <c r="I41" s="251"/>
      <c r="J41" s="555"/>
      <c r="K41" s="556"/>
      <c r="L41" s="239"/>
      <c r="M41" s="253"/>
      <c r="N41" s="253"/>
      <c r="O41" s="253"/>
      <c r="P41" s="262"/>
      <c r="Q41" s="263"/>
      <c r="R41" s="256"/>
      <c r="S41" s="257"/>
      <c r="T41" s="257" t="s">
        <v>525</v>
      </c>
      <c r="U41" s="257"/>
      <c r="V41" s="257"/>
      <c r="W41" s="257"/>
      <c r="X41" s="257"/>
    </row>
    <row r="42" spans="1:25" ht="19.75" customHeight="1">
      <c r="A42" s="248" t="s">
        <v>382</v>
      </c>
      <c r="B42" s="261"/>
      <c r="C42" s="557"/>
      <c r="D42" s="558"/>
      <c r="E42" s="200"/>
      <c r="F42" s="559"/>
      <c r="G42" s="560"/>
      <c r="H42" s="250"/>
      <c r="I42" s="251"/>
      <c r="J42" s="555"/>
      <c r="K42" s="556"/>
      <c r="L42" s="239"/>
      <c r="M42" s="253"/>
      <c r="N42" s="253"/>
      <c r="O42" s="253"/>
      <c r="P42" s="262"/>
      <c r="Q42" s="263"/>
      <c r="R42" s="256"/>
      <c r="S42" s="257"/>
      <c r="T42" s="257" t="s">
        <v>526</v>
      </c>
      <c r="U42" s="257"/>
      <c r="V42" s="257"/>
      <c r="W42" s="257"/>
      <c r="X42" s="257"/>
    </row>
    <row r="43" spans="1:25" ht="19.75" customHeight="1">
      <c r="A43" s="248" t="s">
        <v>383</v>
      </c>
      <c r="B43" s="261"/>
      <c r="C43" s="557"/>
      <c r="D43" s="558"/>
      <c r="E43" s="200"/>
      <c r="F43" s="559"/>
      <c r="G43" s="560"/>
      <c r="H43" s="250"/>
      <c r="I43" s="251"/>
      <c r="J43" s="555"/>
      <c r="K43" s="556"/>
      <c r="L43" s="239"/>
      <c r="M43" s="253"/>
      <c r="N43" s="253"/>
      <c r="O43" s="253"/>
      <c r="P43" s="262"/>
      <c r="Q43" s="263"/>
      <c r="R43" s="256"/>
      <c r="S43" s="257"/>
      <c r="T43" s="257"/>
      <c r="U43" s="257"/>
      <c r="V43" s="257"/>
      <c r="W43" s="257"/>
      <c r="X43" s="257"/>
    </row>
    <row r="44" spans="1:25" ht="19.5" customHeight="1">
      <c r="A44" s="248" t="s">
        <v>384</v>
      </c>
      <c r="B44" s="261"/>
      <c r="C44" s="557"/>
      <c r="D44" s="558"/>
      <c r="E44" s="200"/>
      <c r="F44" s="559"/>
      <c r="G44" s="560"/>
      <c r="H44" s="250"/>
      <c r="I44" s="251"/>
      <c r="J44" s="555"/>
      <c r="K44" s="556"/>
      <c r="L44" s="239"/>
      <c r="M44" s="253"/>
      <c r="N44" s="253"/>
      <c r="O44" s="253"/>
      <c r="P44" s="262"/>
      <c r="Q44" s="263"/>
      <c r="R44" s="256"/>
      <c r="S44" s="257"/>
      <c r="T44" s="257"/>
      <c r="U44" s="257"/>
      <c r="V44" s="257"/>
      <c r="W44" s="257"/>
      <c r="X44" s="257"/>
    </row>
    <row r="45" spans="1:25" ht="19.75" customHeight="1">
      <c r="A45" s="248" t="s">
        <v>385</v>
      </c>
      <c r="B45" s="261"/>
      <c r="C45" s="557"/>
      <c r="D45" s="558"/>
      <c r="E45" s="200"/>
      <c r="F45" s="559"/>
      <c r="G45" s="560"/>
      <c r="H45" s="250"/>
      <c r="I45" s="251"/>
      <c r="J45" s="555"/>
      <c r="K45" s="556"/>
      <c r="L45" s="239"/>
      <c r="M45" s="253"/>
      <c r="N45" s="253"/>
      <c r="O45" s="253"/>
      <c r="P45" s="262"/>
      <c r="Q45" s="263"/>
      <c r="R45" s="256"/>
      <c r="S45" s="257"/>
      <c r="T45" s="257"/>
      <c r="U45" s="257"/>
      <c r="V45" s="257"/>
      <c r="W45" s="257"/>
      <c r="X45" s="257"/>
    </row>
    <row r="46" spans="1:25" ht="19.75" customHeight="1">
      <c r="A46" s="248" t="s">
        <v>386</v>
      </c>
      <c r="B46" s="261"/>
      <c r="C46" s="557"/>
      <c r="D46" s="558"/>
      <c r="E46" s="200"/>
      <c r="F46" s="559"/>
      <c r="G46" s="560"/>
      <c r="H46" s="250"/>
      <c r="I46" s="251"/>
      <c r="J46" s="555"/>
      <c r="K46" s="556"/>
      <c r="L46" s="239"/>
      <c r="M46" s="253"/>
      <c r="N46" s="253"/>
      <c r="O46" s="253"/>
      <c r="P46" s="262"/>
      <c r="Q46" s="263"/>
      <c r="R46" s="256"/>
      <c r="S46" s="257"/>
      <c r="T46" s="257"/>
      <c r="U46" s="257"/>
      <c r="V46" s="257"/>
      <c r="W46" s="257"/>
      <c r="X46" s="257"/>
    </row>
    <row r="47" spans="1:25" ht="19.5" customHeight="1">
      <c r="A47" s="248" t="s">
        <v>387</v>
      </c>
      <c r="B47" s="261"/>
      <c r="C47" s="557"/>
      <c r="D47" s="558"/>
      <c r="E47" s="200"/>
      <c r="F47" s="559"/>
      <c r="G47" s="560"/>
      <c r="H47" s="250"/>
      <c r="I47" s="251"/>
      <c r="J47" s="555"/>
      <c r="K47" s="556"/>
      <c r="L47" s="239"/>
      <c r="M47" s="253"/>
      <c r="N47" s="253"/>
      <c r="O47" s="253"/>
      <c r="P47" s="262"/>
      <c r="Q47" s="263"/>
      <c r="R47" s="256"/>
      <c r="S47" s="257"/>
      <c r="T47" s="257"/>
      <c r="U47" s="257"/>
      <c r="V47" s="257"/>
      <c r="W47" s="257"/>
      <c r="X47" s="257"/>
    </row>
    <row r="48" spans="1:25" ht="19.75" customHeight="1">
      <c r="A48" s="248" t="s">
        <v>388</v>
      </c>
      <c r="B48" s="261"/>
      <c r="C48" s="557"/>
      <c r="D48" s="558"/>
      <c r="E48" s="200"/>
      <c r="F48" s="559"/>
      <c r="G48" s="560"/>
      <c r="H48" s="250"/>
      <c r="I48" s="251"/>
      <c r="J48" s="555"/>
      <c r="K48" s="556"/>
      <c r="L48" s="239"/>
      <c r="M48" s="253"/>
      <c r="N48" s="253"/>
      <c r="O48" s="253"/>
      <c r="P48" s="262"/>
      <c r="Q48" s="263"/>
      <c r="R48" s="256"/>
      <c r="S48" s="257"/>
      <c r="T48" s="257"/>
      <c r="U48" s="257"/>
      <c r="W48" s="257"/>
      <c r="X48" s="257"/>
    </row>
    <row r="49" spans="1:24" ht="19.75" customHeight="1">
      <c r="A49" s="248" t="s">
        <v>389</v>
      </c>
      <c r="B49" s="261"/>
      <c r="C49" s="557"/>
      <c r="D49" s="558"/>
      <c r="E49" s="200"/>
      <c r="F49" s="559"/>
      <c r="G49" s="560"/>
      <c r="H49" s="250"/>
      <c r="I49" s="251"/>
      <c r="J49" s="555"/>
      <c r="K49" s="556"/>
      <c r="L49" s="239"/>
      <c r="M49" s="253"/>
      <c r="N49" s="253"/>
      <c r="O49" s="253"/>
      <c r="P49" s="262"/>
      <c r="Q49" s="263"/>
      <c r="R49" s="256"/>
      <c r="S49" s="257"/>
      <c r="T49" s="257"/>
      <c r="U49" s="257"/>
      <c r="V49" s="257"/>
      <c r="W49" s="257"/>
      <c r="X49" s="257"/>
    </row>
    <row r="50" spans="1:24" ht="19.75" customHeight="1">
      <c r="A50" s="248" t="s">
        <v>390</v>
      </c>
      <c r="B50" s="261"/>
      <c r="C50" s="557"/>
      <c r="D50" s="558"/>
      <c r="E50" s="200"/>
      <c r="F50" s="559"/>
      <c r="G50" s="560"/>
      <c r="H50" s="250"/>
      <c r="I50" s="251"/>
      <c r="J50" s="555"/>
      <c r="K50" s="556"/>
      <c r="L50" s="239"/>
      <c r="M50" s="253"/>
      <c r="N50" s="253"/>
      <c r="O50" s="253"/>
      <c r="P50" s="262"/>
      <c r="Q50" s="263"/>
      <c r="R50" s="256"/>
      <c r="S50" s="257"/>
      <c r="T50" s="257"/>
      <c r="U50" s="257"/>
      <c r="V50" s="257"/>
      <c r="W50" s="257"/>
      <c r="X50" s="257"/>
    </row>
    <row r="51" spans="1:24" ht="10" customHeight="1">
      <c r="A51" s="303"/>
      <c r="B51" s="303"/>
      <c r="C51" s="303"/>
      <c r="D51" s="303"/>
      <c r="E51" s="303"/>
      <c r="F51" s="303"/>
      <c r="G51" s="303"/>
      <c r="H51" s="303"/>
      <c r="I51" s="303"/>
      <c r="J51" s="303"/>
      <c r="K51" s="303"/>
      <c r="L51" s="303"/>
      <c r="M51" s="303"/>
      <c r="N51" s="303"/>
      <c r="O51" s="303"/>
      <c r="P51" s="303"/>
      <c r="S51" s="257"/>
    </row>
    <row r="52" spans="1:24">
      <c r="A52" s="206"/>
      <c r="B52" s="206"/>
      <c r="C52" s="206"/>
      <c r="D52" s="264" t="s">
        <v>155</v>
      </c>
      <c r="E52" s="264"/>
      <c r="F52" s="264"/>
      <c r="G52" s="264"/>
      <c r="H52" s="264"/>
      <c r="I52" s="264"/>
      <c r="J52" s="264"/>
      <c r="K52" s="264"/>
      <c r="L52" s="264"/>
      <c r="M52" s="264"/>
      <c r="N52" s="264"/>
      <c r="O52" s="264"/>
      <c r="P52" s="264"/>
      <c r="S52" s="257"/>
    </row>
    <row r="53" spans="1:24">
      <c r="A53" s="206"/>
      <c r="B53" s="206"/>
      <c r="C53" s="206"/>
      <c r="D53" s="264" t="s">
        <v>585</v>
      </c>
      <c r="E53" s="264"/>
      <c r="F53" s="264"/>
      <c r="G53" s="264"/>
      <c r="H53" s="264"/>
      <c r="I53" s="264"/>
      <c r="J53" s="264"/>
      <c r="K53" s="264"/>
      <c r="L53" s="264"/>
      <c r="M53" s="264"/>
      <c r="N53" s="264"/>
      <c r="O53" s="264"/>
      <c r="P53" s="264"/>
      <c r="S53" s="257"/>
    </row>
    <row r="54" spans="1:24">
      <c r="A54" s="206"/>
      <c r="B54" s="206"/>
      <c r="C54" s="206"/>
      <c r="D54" s="264" t="s">
        <v>81</v>
      </c>
      <c r="E54" s="264"/>
      <c r="F54" s="264"/>
      <c r="G54" s="264"/>
      <c r="H54" s="264"/>
      <c r="I54" s="264"/>
      <c r="J54" s="264"/>
      <c r="K54" s="264"/>
      <c r="L54" s="264"/>
      <c r="M54" s="264"/>
      <c r="N54" s="264"/>
      <c r="O54" s="264"/>
      <c r="P54" s="264"/>
      <c r="S54" s="257"/>
    </row>
    <row r="55" spans="1:24" ht="13" customHeight="1">
      <c r="A55" s="206"/>
      <c r="B55" s="206"/>
      <c r="C55" s="206"/>
      <c r="D55" s="301" t="s">
        <v>82</v>
      </c>
      <c r="E55" s="301"/>
      <c r="F55" s="301"/>
      <c r="G55" s="301"/>
      <c r="H55" s="301"/>
      <c r="I55" s="301"/>
      <c r="J55" s="301"/>
      <c r="K55" s="301"/>
      <c r="L55" s="301"/>
      <c r="M55" s="301"/>
      <c r="N55" s="301"/>
      <c r="O55" s="301"/>
      <c r="S55" s="257"/>
    </row>
    <row r="56" spans="1:24" ht="19.75" customHeight="1">
      <c r="A56" s="206"/>
      <c r="B56" s="206"/>
      <c r="C56" s="206"/>
      <c r="F56" s="302"/>
      <c r="G56" s="302"/>
      <c r="H56" s="302"/>
      <c r="K56" s="215"/>
      <c r="L56" s="266"/>
      <c r="M56" s="216"/>
      <c r="N56" s="216"/>
      <c r="O56" s="223" t="s">
        <v>67</v>
      </c>
      <c r="P56" s="223">
        <v>2</v>
      </c>
      <c r="S56" s="257"/>
    </row>
    <row r="57" spans="1:24" s="215" customFormat="1" ht="21" customHeight="1">
      <c r="A57" s="514" t="s">
        <v>185</v>
      </c>
      <c r="B57" s="563" t="s">
        <v>17</v>
      </c>
      <c r="C57" s="565" t="s">
        <v>79</v>
      </c>
      <c r="D57" s="547"/>
      <c r="E57" s="547" t="s">
        <v>69</v>
      </c>
      <c r="F57" s="549" t="s">
        <v>254</v>
      </c>
      <c r="G57" s="544"/>
      <c r="H57" s="547" t="s">
        <v>103</v>
      </c>
      <c r="I57" s="547" t="s">
        <v>150</v>
      </c>
      <c r="J57" s="547"/>
      <c r="K57" s="547"/>
      <c r="L57" s="516" t="s">
        <v>151</v>
      </c>
      <c r="M57" s="516" t="s">
        <v>106</v>
      </c>
      <c r="N57" s="267" t="s">
        <v>152</v>
      </c>
      <c r="O57" s="267" t="s">
        <v>154</v>
      </c>
      <c r="P57" s="561" t="s">
        <v>71</v>
      </c>
      <c r="Q57" s="494" t="s">
        <v>260</v>
      </c>
      <c r="R57" s="537" t="s">
        <v>303</v>
      </c>
      <c r="S57" s="257"/>
    </row>
    <row r="58" spans="1:24" s="215" customFormat="1" ht="21" customHeight="1">
      <c r="A58" s="515"/>
      <c r="B58" s="564"/>
      <c r="C58" s="566"/>
      <c r="D58" s="548"/>
      <c r="E58" s="548"/>
      <c r="F58" s="550"/>
      <c r="G58" s="546"/>
      <c r="H58" s="548"/>
      <c r="I58" s="548"/>
      <c r="J58" s="548"/>
      <c r="K58" s="548"/>
      <c r="L58" s="517"/>
      <c r="M58" s="517"/>
      <c r="N58" s="268" t="s">
        <v>153</v>
      </c>
      <c r="O58" s="268" t="s">
        <v>153</v>
      </c>
      <c r="P58" s="562"/>
      <c r="Q58" s="494"/>
      <c r="R58" s="538"/>
      <c r="S58" s="257"/>
    </row>
    <row r="59" spans="1:24" s="215" customFormat="1" ht="20.25" customHeight="1">
      <c r="A59" s="248" t="s">
        <v>391</v>
      </c>
      <c r="B59" s="261"/>
      <c r="C59" s="557"/>
      <c r="D59" s="558"/>
      <c r="E59" s="269"/>
      <c r="F59" s="559"/>
      <c r="G59" s="560"/>
      <c r="H59" s="270"/>
      <c r="I59" s="251"/>
      <c r="J59" s="555"/>
      <c r="K59" s="556"/>
      <c r="L59" s="239"/>
      <c r="M59" s="253"/>
      <c r="N59" s="253"/>
      <c r="O59" s="253"/>
      <c r="P59" s="262"/>
      <c r="Q59" s="263"/>
      <c r="R59" s="256"/>
      <c r="S59" s="257"/>
    </row>
    <row r="60" spans="1:24" s="215" customFormat="1" ht="20.25" customHeight="1">
      <c r="A60" s="248" t="s">
        <v>392</v>
      </c>
      <c r="B60" s="261"/>
      <c r="C60" s="557"/>
      <c r="D60" s="558"/>
      <c r="E60" s="269"/>
      <c r="F60" s="559"/>
      <c r="G60" s="560"/>
      <c r="H60" s="270"/>
      <c r="I60" s="251"/>
      <c r="J60" s="555"/>
      <c r="K60" s="556"/>
      <c r="L60" s="239"/>
      <c r="M60" s="253"/>
      <c r="N60" s="253"/>
      <c r="O60" s="253"/>
      <c r="P60" s="262"/>
      <c r="Q60" s="263"/>
      <c r="R60" s="256"/>
      <c r="S60" s="257"/>
    </row>
    <row r="61" spans="1:24" s="215" customFormat="1" ht="20.25" customHeight="1">
      <c r="A61" s="248" t="s">
        <v>601</v>
      </c>
      <c r="B61" s="261"/>
      <c r="C61" s="557"/>
      <c r="D61" s="558"/>
      <c r="E61" s="269"/>
      <c r="F61" s="559"/>
      <c r="G61" s="560"/>
      <c r="H61" s="270"/>
      <c r="I61" s="251"/>
      <c r="J61" s="555"/>
      <c r="K61" s="556"/>
      <c r="L61" s="239"/>
      <c r="M61" s="253"/>
      <c r="N61" s="253"/>
      <c r="O61" s="253"/>
      <c r="P61" s="262"/>
      <c r="Q61" s="263"/>
      <c r="R61" s="256"/>
      <c r="S61" s="257"/>
    </row>
    <row r="62" spans="1:24" s="215" customFormat="1" ht="20.25" customHeight="1">
      <c r="A62" s="248" t="s">
        <v>602</v>
      </c>
      <c r="B62" s="261"/>
      <c r="C62" s="557"/>
      <c r="D62" s="558"/>
      <c r="E62" s="269"/>
      <c r="F62" s="559"/>
      <c r="G62" s="560"/>
      <c r="H62" s="270"/>
      <c r="I62" s="251"/>
      <c r="J62" s="555"/>
      <c r="K62" s="556"/>
      <c r="L62" s="239"/>
      <c r="M62" s="253"/>
      <c r="N62" s="253"/>
      <c r="O62" s="253"/>
      <c r="P62" s="262"/>
      <c r="Q62" s="263"/>
      <c r="R62" s="256"/>
      <c r="S62" s="257"/>
    </row>
    <row r="63" spans="1:24" ht="20.25" customHeight="1">
      <c r="A63" s="248" t="s">
        <v>196</v>
      </c>
      <c r="B63" s="261"/>
      <c r="C63" s="557"/>
      <c r="D63" s="558"/>
      <c r="E63" s="269"/>
      <c r="F63" s="559"/>
      <c r="G63" s="560"/>
      <c r="H63" s="270"/>
      <c r="I63" s="251"/>
      <c r="J63" s="555"/>
      <c r="K63" s="556"/>
      <c r="L63" s="239"/>
      <c r="M63" s="253"/>
      <c r="N63" s="253"/>
      <c r="O63" s="253"/>
      <c r="P63" s="262"/>
      <c r="Q63" s="263"/>
      <c r="R63" s="256"/>
      <c r="S63" s="257"/>
      <c r="T63" s="257"/>
      <c r="U63" s="257"/>
      <c r="V63" s="257"/>
      <c r="W63" s="257"/>
      <c r="X63" s="257"/>
    </row>
    <row r="64" spans="1:24" ht="20.25" customHeight="1">
      <c r="A64" s="248" t="s">
        <v>197</v>
      </c>
      <c r="B64" s="261"/>
      <c r="C64" s="557"/>
      <c r="D64" s="558"/>
      <c r="E64" s="269"/>
      <c r="F64" s="559"/>
      <c r="G64" s="560"/>
      <c r="H64" s="270"/>
      <c r="I64" s="251"/>
      <c r="J64" s="555"/>
      <c r="K64" s="556"/>
      <c r="L64" s="239"/>
      <c r="M64" s="253"/>
      <c r="N64" s="253"/>
      <c r="O64" s="253"/>
      <c r="P64" s="262"/>
      <c r="Q64" s="263"/>
      <c r="R64" s="256"/>
      <c r="S64" s="257"/>
      <c r="T64" s="257"/>
      <c r="U64" s="257"/>
      <c r="V64" s="257"/>
      <c r="W64" s="257"/>
      <c r="X64" s="257"/>
    </row>
    <row r="65" spans="1:24" s="215" customFormat="1" ht="20.25" customHeight="1">
      <c r="A65" s="248" t="s">
        <v>603</v>
      </c>
      <c r="B65" s="261"/>
      <c r="C65" s="557"/>
      <c r="D65" s="558"/>
      <c r="E65" s="269"/>
      <c r="F65" s="559"/>
      <c r="G65" s="560"/>
      <c r="H65" s="270"/>
      <c r="I65" s="251"/>
      <c r="J65" s="555"/>
      <c r="K65" s="556"/>
      <c r="L65" s="239"/>
      <c r="M65" s="253"/>
      <c r="N65" s="253"/>
      <c r="O65" s="253"/>
      <c r="P65" s="262"/>
      <c r="Q65" s="263"/>
      <c r="R65" s="256"/>
      <c r="S65" s="257"/>
      <c r="T65" s="257"/>
      <c r="U65" s="257"/>
      <c r="V65" s="257"/>
      <c r="W65" s="257"/>
      <c r="X65" s="257"/>
    </row>
    <row r="66" spans="1:24" s="215" customFormat="1" ht="20.25" customHeight="1">
      <c r="A66" s="248" t="s">
        <v>604</v>
      </c>
      <c r="B66" s="261"/>
      <c r="C66" s="557"/>
      <c r="D66" s="558"/>
      <c r="E66" s="269"/>
      <c r="F66" s="559"/>
      <c r="G66" s="560"/>
      <c r="H66" s="270"/>
      <c r="I66" s="251"/>
      <c r="J66" s="555"/>
      <c r="K66" s="556"/>
      <c r="L66" s="239"/>
      <c r="M66" s="253"/>
      <c r="N66" s="253"/>
      <c r="O66" s="253"/>
      <c r="P66" s="262"/>
      <c r="Q66" s="263"/>
      <c r="R66" s="256"/>
      <c r="S66" s="257"/>
      <c r="T66" s="257"/>
      <c r="U66" s="257"/>
      <c r="V66" s="257"/>
      <c r="W66" s="257"/>
      <c r="X66" s="257"/>
    </row>
    <row r="67" spans="1:24" s="215" customFormat="1" ht="20.25" customHeight="1">
      <c r="A67" s="248" t="s">
        <v>605</v>
      </c>
      <c r="B67" s="261"/>
      <c r="C67" s="557"/>
      <c r="D67" s="558"/>
      <c r="E67" s="269"/>
      <c r="F67" s="559"/>
      <c r="G67" s="560"/>
      <c r="H67" s="270"/>
      <c r="I67" s="251"/>
      <c r="J67" s="555"/>
      <c r="K67" s="556"/>
      <c r="L67" s="239"/>
      <c r="M67" s="253"/>
      <c r="N67" s="253"/>
      <c r="O67" s="253"/>
      <c r="P67" s="262"/>
      <c r="Q67" s="263"/>
      <c r="R67" s="256"/>
      <c r="S67" s="257"/>
      <c r="T67" s="257"/>
      <c r="U67" s="257"/>
      <c r="V67" s="257"/>
      <c r="W67" s="257"/>
      <c r="X67" s="257"/>
    </row>
    <row r="68" spans="1:24" s="215" customFormat="1" ht="20.25" customHeight="1">
      <c r="A68" s="248" t="s">
        <v>606</v>
      </c>
      <c r="B68" s="261"/>
      <c r="C68" s="557"/>
      <c r="D68" s="558"/>
      <c r="E68" s="269"/>
      <c r="F68" s="559"/>
      <c r="G68" s="560"/>
      <c r="H68" s="270"/>
      <c r="I68" s="251"/>
      <c r="J68" s="555"/>
      <c r="K68" s="556"/>
      <c r="L68" s="239"/>
      <c r="M68" s="253"/>
      <c r="N68" s="253"/>
      <c r="O68" s="253"/>
      <c r="P68" s="262"/>
      <c r="Q68" s="263"/>
      <c r="R68" s="256"/>
      <c r="S68" s="257"/>
      <c r="T68" s="257"/>
      <c r="U68" s="257"/>
      <c r="V68" s="257"/>
      <c r="W68" s="257"/>
      <c r="X68" s="257"/>
    </row>
    <row r="69" spans="1:24" s="215" customFormat="1" ht="20.25" customHeight="1">
      <c r="A69" s="248" t="s">
        <v>607</v>
      </c>
      <c r="B69" s="261"/>
      <c r="C69" s="557"/>
      <c r="D69" s="558"/>
      <c r="E69" s="269"/>
      <c r="F69" s="559"/>
      <c r="G69" s="560"/>
      <c r="H69" s="270"/>
      <c r="I69" s="251"/>
      <c r="J69" s="555"/>
      <c r="K69" s="556"/>
      <c r="L69" s="239"/>
      <c r="M69" s="253"/>
      <c r="N69" s="253"/>
      <c r="O69" s="253"/>
      <c r="P69" s="262"/>
      <c r="Q69" s="263"/>
      <c r="R69" s="256"/>
      <c r="S69" s="257"/>
      <c r="T69" s="257"/>
      <c r="U69" s="257"/>
      <c r="V69" s="257"/>
      <c r="W69" s="257"/>
      <c r="X69" s="257"/>
    </row>
    <row r="70" spans="1:24" s="215" customFormat="1" ht="20.25" customHeight="1">
      <c r="A70" s="248" t="s">
        <v>608</v>
      </c>
      <c r="B70" s="261"/>
      <c r="C70" s="557"/>
      <c r="D70" s="558"/>
      <c r="E70" s="269"/>
      <c r="F70" s="559"/>
      <c r="G70" s="560"/>
      <c r="H70" s="270"/>
      <c r="I70" s="251"/>
      <c r="J70" s="555"/>
      <c r="K70" s="556"/>
      <c r="L70" s="239"/>
      <c r="M70" s="253"/>
      <c r="N70" s="253"/>
      <c r="O70" s="253"/>
      <c r="P70" s="262"/>
      <c r="Q70" s="263"/>
      <c r="R70" s="256"/>
      <c r="S70" s="257"/>
      <c r="T70" s="257"/>
      <c r="U70" s="257"/>
      <c r="V70" s="257"/>
      <c r="W70" s="257"/>
      <c r="X70" s="257"/>
    </row>
    <row r="71" spans="1:24" s="215" customFormat="1" ht="20.25" customHeight="1">
      <c r="A71" s="248" t="s">
        <v>609</v>
      </c>
      <c r="B71" s="261"/>
      <c r="C71" s="557"/>
      <c r="D71" s="558"/>
      <c r="E71" s="269"/>
      <c r="F71" s="559"/>
      <c r="G71" s="560"/>
      <c r="H71" s="270"/>
      <c r="I71" s="251"/>
      <c r="J71" s="555"/>
      <c r="K71" s="556"/>
      <c r="L71" s="239"/>
      <c r="M71" s="253"/>
      <c r="N71" s="253"/>
      <c r="O71" s="253"/>
      <c r="P71" s="262"/>
      <c r="Q71" s="263"/>
      <c r="R71" s="256"/>
      <c r="S71" s="257"/>
      <c r="T71" s="257"/>
      <c r="U71" s="257"/>
      <c r="V71" s="257"/>
      <c r="W71" s="257"/>
      <c r="X71" s="257"/>
    </row>
    <row r="72" spans="1:24" s="215" customFormat="1" ht="20.25" customHeight="1">
      <c r="A72" s="248" t="s">
        <v>610</v>
      </c>
      <c r="B72" s="261"/>
      <c r="C72" s="557"/>
      <c r="D72" s="558"/>
      <c r="E72" s="269"/>
      <c r="F72" s="559"/>
      <c r="G72" s="560"/>
      <c r="H72" s="270"/>
      <c r="I72" s="251"/>
      <c r="J72" s="555"/>
      <c r="K72" s="556"/>
      <c r="L72" s="239"/>
      <c r="M72" s="253"/>
      <c r="N72" s="253"/>
      <c r="O72" s="253"/>
      <c r="P72" s="262"/>
      <c r="Q72" s="263"/>
      <c r="R72" s="256"/>
      <c r="S72" s="257"/>
      <c r="T72" s="257"/>
      <c r="U72" s="257"/>
      <c r="V72" s="257"/>
      <c r="W72" s="257"/>
      <c r="X72" s="257"/>
    </row>
    <row r="73" spans="1:24" s="215" customFormat="1" ht="20.25" customHeight="1">
      <c r="A73" s="248" t="s">
        <v>611</v>
      </c>
      <c r="B73" s="261"/>
      <c r="C73" s="557"/>
      <c r="D73" s="558"/>
      <c r="E73" s="269"/>
      <c r="F73" s="559"/>
      <c r="G73" s="560"/>
      <c r="H73" s="270"/>
      <c r="I73" s="251"/>
      <c r="J73" s="555"/>
      <c r="K73" s="556"/>
      <c r="L73" s="239"/>
      <c r="M73" s="253"/>
      <c r="N73" s="253"/>
      <c r="O73" s="253"/>
      <c r="P73" s="262"/>
      <c r="Q73" s="263"/>
      <c r="R73" s="256"/>
      <c r="S73" s="257"/>
      <c r="T73" s="257"/>
      <c r="U73" s="257"/>
      <c r="V73" s="257"/>
      <c r="W73" s="257"/>
      <c r="X73" s="257"/>
    </row>
    <row r="74" spans="1:24" s="215" customFormat="1" ht="20.25" customHeight="1">
      <c r="A74" s="248" t="s">
        <v>612</v>
      </c>
      <c r="B74" s="261"/>
      <c r="C74" s="557"/>
      <c r="D74" s="558"/>
      <c r="E74" s="269"/>
      <c r="F74" s="559"/>
      <c r="G74" s="560"/>
      <c r="H74" s="270"/>
      <c r="I74" s="251"/>
      <c r="J74" s="555"/>
      <c r="K74" s="556"/>
      <c r="L74" s="239"/>
      <c r="M74" s="253"/>
      <c r="N74" s="253"/>
      <c r="O74" s="253"/>
      <c r="P74" s="262"/>
      <c r="Q74" s="263"/>
      <c r="R74" s="256"/>
      <c r="S74" s="257"/>
      <c r="T74" s="257"/>
      <c r="U74" s="257"/>
      <c r="V74" s="257"/>
      <c r="W74" s="257"/>
      <c r="X74" s="257"/>
    </row>
    <row r="75" spans="1:24" s="215" customFormat="1" ht="20.25" customHeight="1">
      <c r="A75" s="248" t="s">
        <v>613</v>
      </c>
      <c r="B75" s="261"/>
      <c r="C75" s="557"/>
      <c r="D75" s="558"/>
      <c r="E75" s="269"/>
      <c r="F75" s="559"/>
      <c r="G75" s="560"/>
      <c r="H75" s="270"/>
      <c r="I75" s="251"/>
      <c r="J75" s="555"/>
      <c r="K75" s="556"/>
      <c r="L75" s="239"/>
      <c r="M75" s="253"/>
      <c r="N75" s="253"/>
      <c r="O75" s="253"/>
      <c r="P75" s="262"/>
      <c r="Q75" s="263"/>
      <c r="R75" s="256"/>
      <c r="S75" s="257"/>
      <c r="T75" s="257"/>
      <c r="U75" s="257"/>
      <c r="V75" s="257"/>
      <c r="W75" s="257"/>
      <c r="X75" s="257"/>
    </row>
    <row r="76" spans="1:24" s="215" customFormat="1" ht="20.25" customHeight="1">
      <c r="A76" s="248" t="s">
        <v>614</v>
      </c>
      <c r="B76" s="261"/>
      <c r="C76" s="557"/>
      <c r="D76" s="558"/>
      <c r="E76" s="269"/>
      <c r="F76" s="559"/>
      <c r="G76" s="560"/>
      <c r="H76" s="270"/>
      <c r="I76" s="251"/>
      <c r="J76" s="555"/>
      <c r="K76" s="556"/>
      <c r="L76" s="239"/>
      <c r="M76" s="253"/>
      <c r="N76" s="253"/>
      <c r="O76" s="253"/>
      <c r="P76" s="262"/>
      <c r="Q76" s="263"/>
      <c r="R76" s="256"/>
      <c r="S76" s="257"/>
      <c r="T76" s="257"/>
      <c r="U76" s="257"/>
      <c r="V76" s="257"/>
      <c r="W76" s="257"/>
      <c r="X76" s="257"/>
    </row>
    <row r="77" spans="1:24" s="215" customFormat="1" ht="20.25" customHeight="1">
      <c r="A77" s="248" t="s">
        <v>615</v>
      </c>
      <c r="B77" s="261"/>
      <c r="C77" s="557"/>
      <c r="D77" s="558"/>
      <c r="E77" s="269"/>
      <c r="F77" s="559"/>
      <c r="G77" s="560"/>
      <c r="H77" s="270"/>
      <c r="I77" s="251"/>
      <c r="J77" s="555"/>
      <c r="K77" s="556"/>
      <c r="L77" s="239"/>
      <c r="M77" s="253"/>
      <c r="N77" s="253"/>
      <c r="O77" s="253"/>
      <c r="P77" s="262"/>
      <c r="Q77" s="263"/>
      <c r="R77" s="256"/>
      <c r="S77" s="257"/>
      <c r="T77" s="257"/>
      <c r="U77" s="257"/>
      <c r="V77" s="257"/>
      <c r="W77" s="257"/>
      <c r="X77" s="257"/>
    </row>
    <row r="78" spans="1:24" s="215" customFormat="1" ht="20.25" customHeight="1">
      <c r="A78" s="248" t="s">
        <v>616</v>
      </c>
      <c r="B78" s="261"/>
      <c r="C78" s="557"/>
      <c r="D78" s="558"/>
      <c r="E78" s="269"/>
      <c r="F78" s="559"/>
      <c r="G78" s="560"/>
      <c r="H78" s="270"/>
      <c r="I78" s="251"/>
      <c r="J78" s="555"/>
      <c r="K78" s="556"/>
      <c r="L78" s="239"/>
      <c r="M78" s="253"/>
      <c r="N78" s="253"/>
      <c r="O78" s="253"/>
      <c r="P78" s="262"/>
      <c r="Q78" s="263"/>
      <c r="R78" s="256"/>
      <c r="S78" s="257"/>
      <c r="T78" s="257"/>
      <c r="U78" s="257"/>
      <c r="V78" s="257"/>
      <c r="W78" s="257"/>
      <c r="X78" s="257"/>
    </row>
    <row r="79" spans="1:24" s="215" customFormat="1" ht="20.25" customHeight="1">
      <c r="A79" s="248" t="s">
        <v>617</v>
      </c>
      <c r="B79" s="261"/>
      <c r="C79" s="557"/>
      <c r="D79" s="558"/>
      <c r="E79" s="269"/>
      <c r="F79" s="559"/>
      <c r="G79" s="560"/>
      <c r="H79" s="270"/>
      <c r="I79" s="251"/>
      <c r="J79" s="555"/>
      <c r="K79" s="556"/>
      <c r="L79" s="239"/>
      <c r="M79" s="253"/>
      <c r="N79" s="253"/>
      <c r="O79" s="253"/>
      <c r="P79" s="262"/>
      <c r="Q79" s="263"/>
      <c r="R79" s="256"/>
      <c r="S79" s="257"/>
      <c r="T79" s="257"/>
      <c r="U79" s="257"/>
      <c r="V79" s="257"/>
      <c r="W79" s="257"/>
      <c r="X79" s="257"/>
    </row>
    <row r="80" spans="1:24" s="215" customFormat="1" ht="20.25" customHeight="1">
      <c r="A80" s="248" t="s">
        <v>618</v>
      </c>
      <c r="B80" s="261"/>
      <c r="C80" s="557"/>
      <c r="D80" s="558"/>
      <c r="E80" s="269"/>
      <c r="F80" s="559"/>
      <c r="G80" s="560"/>
      <c r="H80" s="270"/>
      <c r="I80" s="251"/>
      <c r="J80" s="555"/>
      <c r="K80" s="556"/>
      <c r="L80" s="239"/>
      <c r="M80" s="253"/>
      <c r="N80" s="253"/>
      <c r="O80" s="253"/>
      <c r="P80" s="262"/>
      <c r="Q80" s="263"/>
      <c r="R80" s="256"/>
      <c r="S80" s="257"/>
      <c r="T80" s="257"/>
      <c r="U80" s="257"/>
      <c r="V80" s="257"/>
      <c r="W80" s="257"/>
      <c r="X80" s="257"/>
    </row>
    <row r="81" spans="1:24" s="215" customFormat="1" ht="20.25" customHeight="1">
      <c r="A81" s="248" t="s">
        <v>619</v>
      </c>
      <c r="B81" s="261"/>
      <c r="C81" s="557"/>
      <c r="D81" s="558"/>
      <c r="E81" s="269"/>
      <c r="F81" s="559"/>
      <c r="G81" s="560"/>
      <c r="H81" s="270"/>
      <c r="I81" s="251"/>
      <c r="J81" s="555"/>
      <c r="K81" s="556"/>
      <c r="L81" s="239"/>
      <c r="M81" s="253"/>
      <c r="N81" s="253"/>
      <c r="O81" s="253"/>
      <c r="P81" s="262"/>
      <c r="Q81" s="263"/>
      <c r="R81" s="256"/>
      <c r="S81" s="257"/>
      <c r="T81" s="257"/>
      <c r="U81" s="257"/>
      <c r="V81" s="257"/>
      <c r="W81" s="257"/>
      <c r="X81" s="257"/>
    </row>
    <row r="82" spans="1:24" s="215" customFormat="1" ht="20.25" customHeight="1">
      <c r="A82" s="248" t="s">
        <v>620</v>
      </c>
      <c r="B82" s="261"/>
      <c r="C82" s="557"/>
      <c r="D82" s="558"/>
      <c r="E82" s="269"/>
      <c r="F82" s="559"/>
      <c r="G82" s="560"/>
      <c r="H82" s="270"/>
      <c r="I82" s="251"/>
      <c r="J82" s="555"/>
      <c r="K82" s="556"/>
      <c r="L82" s="239"/>
      <c r="M82" s="253"/>
      <c r="N82" s="253"/>
      <c r="O82" s="253"/>
      <c r="P82" s="262"/>
      <c r="Q82" s="263"/>
      <c r="R82" s="256"/>
      <c r="S82" s="257"/>
      <c r="T82" s="257"/>
      <c r="U82" s="257"/>
      <c r="V82" s="257"/>
      <c r="W82" s="257"/>
      <c r="X82" s="257"/>
    </row>
    <row r="83" spans="1:24" s="215" customFormat="1" ht="20.25" customHeight="1">
      <c r="A83" s="248" t="s">
        <v>621</v>
      </c>
      <c r="B83" s="261"/>
      <c r="C83" s="557"/>
      <c r="D83" s="558"/>
      <c r="E83" s="269"/>
      <c r="F83" s="559"/>
      <c r="G83" s="560"/>
      <c r="H83" s="270"/>
      <c r="I83" s="251"/>
      <c r="J83" s="555"/>
      <c r="K83" s="556"/>
      <c r="L83" s="239"/>
      <c r="M83" s="253"/>
      <c r="N83" s="253"/>
      <c r="O83" s="253"/>
      <c r="P83" s="262"/>
      <c r="Q83" s="263"/>
      <c r="R83" s="256"/>
      <c r="S83" s="257"/>
      <c r="T83" s="257"/>
      <c r="U83" s="257"/>
      <c r="V83" s="257"/>
      <c r="W83" s="257"/>
      <c r="X83" s="257"/>
    </row>
    <row r="84" spans="1:24" s="215" customFormat="1" ht="20.25" customHeight="1">
      <c r="A84" s="248" t="s">
        <v>622</v>
      </c>
      <c r="B84" s="261"/>
      <c r="C84" s="557"/>
      <c r="D84" s="558"/>
      <c r="E84" s="269"/>
      <c r="F84" s="559"/>
      <c r="G84" s="560"/>
      <c r="H84" s="270"/>
      <c r="I84" s="251"/>
      <c r="J84" s="555"/>
      <c r="K84" s="556"/>
      <c r="L84" s="239"/>
      <c r="M84" s="253"/>
      <c r="N84" s="253"/>
      <c r="O84" s="253"/>
      <c r="P84" s="262"/>
      <c r="Q84" s="263"/>
      <c r="R84" s="256"/>
      <c r="S84" s="257"/>
      <c r="T84" s="257"/>
      <c r="U84" s="257"/>
      <c r="V84" s="257"/>
      <c r="W84" s="257"/>
      <c r="X84" s="257"/>
    </row>
    <row r="85" spans="1:24" s="215" customFormat="1" ht="20.25" customHeight="1">
      <c r="A85" s="248" t="s">
        <v>623</v>
      </c>
      <c r="B85" s="261"/>
      <c r="C85" s="557"/>
      <c r="D85" s="558"/>
      <c r="E85" s="269"/>
      <c r="F85" s="559"/>
      <c r="G85" s="560"/>
      <c r="H85" s="270"/>
      <c r="I85" s="251"/>
      <c r="J85" s="555"/>
      <c r="K85" s="556"/>
      <c r="L85" s="239"/>
      <c r="M85" s="253"/>
      <c r="N85" s="253"/>
      <c r="O85" s="253"/>
      <c r="P85" s="262"/>
      <c r="Q85" s="263"/>
      <c r="R85" s="256"/>
      <c r="S85" s="257"/>
      <c r="T85" s="257"/>
      <c r="U85" s="257"/>
      <c r="V85" s="257"/>
      <c r="W85" s="257"/>
      <c r="X85" s="257"/>
    </row>
    <row r="86" spans="1:24" s="215" customFormat="1" ht="20.25" customHeight="1">
      <c r="A86" s="248" t="s">
        <v>624</v>
      </c>
      <c r="B86" s="261"/>
      <c r="C86" s="557"/>
      <c r="D86" s="558"/>
      <c r="E86" s="269"/>
      <c r="F86" s="559"/>
      <c r="G86" s="560"/>
      <c r="H86" s="270"/>
      <c r="I86" s="251"/>
      <c r="J86" s="555"/>
      <c r="K86" s="556"/>
      <c r="L86" s="239"/>
      <c r="M86" s="253"/>
      <c r="N86" s="253"/>
      <c r="O86" s="253"/>
      <c r="P86" s="262"/>
      <c r="Q86" s="263"/>
      <c r="R86" s="256"/>
      <c r="S86" s="257"/>
      <c r="T86" s="257"/>
      <c r="U86" s="257"/>
      <c r="V86" s="257"/>
      <c r="W86" s="257"/>
      <c r="X86" s="257"/>
    </row>
    <row r="87" spans="1:24" s="215" customFormat="1" ht="20.25" customHeight="1">
      <c r="A87" s="248" t="s">
        <v>625</v>
      </c>
      <c r="B87" s="261"/>
      <c r="C87" s="557"/>
      <c r="D87" s="558"/>
      <c r="E87" s="269"/>
      <c r="F87" s="559"/>
      <c r="G87" s="560"/>
      <c r="H87" s="270"/>
      <c r="I87" s="251"/>
      <c r="J87" s="555"/>
      <c r="K87" s="556"/>
      <c r="L87" s="239"/>
      <c r="M87" s="253"/>
      <c r="N87" s="253"/>
      <c r="O87" s="253"/>
      <c r="P87" s="262"/>
      <c r="Q87" s="263"/>
      <c r="R87" s="256"/>
      <c r="S87" s="257"/>
      <c r="T87" s="257"/>
      <c r="U87" s="257"/>
      <c r="V87" s="257"/>
      <c r="W87" s="257"/>
      <c r="X87" s="257"/>
    </row>
    <row r="88" spans="1:24" s="215" customFormat="1" ht="20.25" customHeight="1">
      <c r="A88" s="248" t="s">
        <v>626</v>
      </c>
      <c r="B88" s="261"/>
      <c r="C88" s="557"/>
      <c r="D88" s="558"/>
      <c r="E88" s="269"/>
      <c r="F88" s="559"/>
      <c r="G88" s="560"/>
      <c r="H88" s="270"/>
      <c r="I88" s="251"/>
      <c r="J88" s="555"/>
      <c r="K88" s="556"/>
      <c r="L88" s="239"/>
      <c r="M88" s="253"/>
      <c r="N88" s="253"/>
      <c r="O88" s="253"/>
      <c r="P88" s="262"/>
      <c r="Q88" s="263"/>
      <c r="R88" s="256"/>
      <c r="S88" s="257"/>
      <c r="T88" s="257"/>
      <c r="U88" s="257"/>
      <c r="V88" s="257"/>
      <c r="W88" s="257"/>
      <c r="X88" s="257"/>
    </row>
    <row r="89" spans="1:24" s="215" customFormat="1" ht="20.25" customHeight="1">
      <c r="A89" s="248" t="s">
        <v>627</v>
      </c>
      <c r="B89" s="261"/>
      <c r="C89" s="557"/>
      <c r="D89" s="558"/>
      <c r="E89" s="269"/>
      <c r="F89" s="559"/>
      <c r="G89" s="560"/>
      <c r="H89" s="270"/>
      <c r="I89" s="251"/>
      <c r="J89" s="555"/>
      <c r="K89" s="556"/>
      <c r="L89" s="239"/>
      <c r="M89" s="253"/>
      <c r="N89" s="253"/>
      <c r="O89" s="253"/>
      <c r="P89" s="262"/>
      <c r="Q89" s="263"/>
      <c r="R89" s="256"/>
      <c r="S89" s="257"/>
      <c r="T89" s="257"/>
      <c r="U89" s="257"/>
      <c r="V89" s="257"/>
      <c r="W89" s="257"/>
      <c r="X89" s="257"/>
    </row>
    <row r="90" spans="1:24" s="215" customFormat="1" ht="20.25" customHeight="1">
      <c r="A90" s="248" t="s">
        <v>628</v>
      </c>
      <c r="B90" s="261"/>
      <c r="C90" s="557"/>
      <c r="D90" s="558"/>
      <c r="E90" s="269"/>
      <c r="F90" s="559"/>
      <c r="G90" s="560"/>
      <c r="H90" s="270"/>
      <c r="I90" s="251"/>
      <c r="J90" s="555"/>
      <c r="K90" s="556"/>
      <c r="L90" s="239"/>
      <c r="M90" s="253"/>
      <c r="N90" s="253"/>
      <c r="O90" s="253"/>
      <c r="P90" s="262"/>
      <c r="Q90" s="263"/>
      <c r="R90" s="256"/>
      <c r="S90" s="257"/>
      <c r="T90" s="257"/>
      <c r="U90" s="257"/>
      <c r="V90" s="257"/>
      <c r="W90" s="257"/>
      <c r="X90" s="257"/>
    </row>
    <row r="91" spans="1:24" s="215" customFormat="1" ht="20.25" customHeight="1">
      <c r="A91" s="248" t="s">
        <v>629</v>
      </c>
      <c r="B91" s="261"/>
      <c r="C91" s="557"/>
      <c r="D91" s="558"/>
      <c r="E91" s="269"/>
      <c r="F91" s="559"/>
      <c r="G91" s="560"/>
      <c r="H91" s="270"/>
      <c r="I91" s="251"/>
      <c r="J91" s="555"/>
      <c r="K91" s="556"/>
      <c r="L91" s="239"/>
      <c r="M91" s="253"/>
      <c r="N91" s="253"/>
      <c r="O91" s="253"/>
      <c r="P91" s="262"/>
      <c r="Q91" s="263"/>
      <c r="R91" s="256"/>
      <c r="S91" s="257"/>
      <c r="T91" s="257"/>
      <c r="U91" s="257"/>
      <c r="V91" s="257"/>
      <c r="W91" s="257"/>
      <c r="X91" s="257"/>
    </row>
    <row r="92" spans="1:24" s="215" customFormat="1" ht="20.25" customHeight="1">
      <c r="A92" s="248" t="s">
        <v>630</v>
      </c>
      <c r="B92" s="261"/>
      <c r="C92" s="557"/>
      <c r="D92" s="558"/>
      <c r="E92" s="269"/>
      <c r="F92" s="559"/>
      <c r="G92" s="560"/>
      <c r="H92" s="270"/>
      <c r="I92" s="251"/>
      <c r="J92" s="555"/>
      <c r="K92" s="556"/>
      <c r="L92" s="239"/>
      <c r="M92" s="253"/>
      <c r="N92" s="253"/>
      <c r="O92" s="253"/>
      <c r="P92" s="262"/>
      <c r="Q92" s="263"/>
      <c r="R92" s="256"/>
      <c r="S92" s="257"/>
      <c r="T92" s="257"/>
      <c r="U92" s="257"/>
      <c r="V92" s="257"/>
      <c r="W92" s="257"/>
      <c r="X92" s="257"/>
    </row>
    <row r="93" spans="1:24" s="215" customFormat="1" ht="20.25" customHeight="1">
      <c r="A93" s="248" t="s">
        <v>631</v>
      </c>
      <c r="B93" s="261"/>
      <c r="C93" s="557"/>
      <c r="D93" s="558"/>
      <c r="E93" s="269"/>
      <c r="F93" s="559"/>
      <c r="G93" s="560"/>
      <c r="H93" s="270"/>
      <c r="I93" s="251"/>
      <c r="J93" s="555"/>
      <c r="K93" s="556"/>
      <c r="L93" s="239"/>
      <c r="M93" s="253"/>
      <c r="N93" s="253"/>
      <c r="O93" s="253"/>
      <c r="P93" s="262"/>
      <c r="Q93" s="263"/>
      <c r="R93" s="256"/>
      <c r="S93" s="257"/>
      <c r="T93" s="257"/>
      <c r="U93" s="257"/>
      <c r="V93" s="257"/>
      <c r="W93" s="257"/>
      <c r="X93" s="257"/>
    </row>
    <row r="94" spans="1:24" s="215" customFormat="1" ht="20.25" customHeight="1">
      <c r="A94" s="248" t="s">
        <v>632</v>
      </c>
      <c r="B94" s="261"/>
      <c r="C94" s="557"/>
      <c r="D94" s="558"/>
      <c r="E94" s="269"/>
      <c r="F94" s="559"/>
      <c r="G94" s="560"/>
      <c r="H94" s="270"/>
      <c r="I94" s="251"/>
      <c r="J94" s="555"/>
      <c r="K94" s="556"/>
      <c r="L94" s="239"/>
      <c r="M94" s="253"/>
      <c r="N94" s="253"/>
      <c r="O94" s="253"/>
      <c r="P94" s="262"/>
      <c r="Q94" s="263"/>
      <c r="R94" s="256"/>
      <c r="S94" s="257"/>
      <c r="T94" s="257"/>
      <c r="U94" s="257"/>
      <c r="V94" s="257"/>
      <c r="W94" s="257"/>
      <c r="X94" s="257"/>
    </row>
    <row r="95" spans="1:24" s="215" customFormat="1" ht="20.25" customHeight="1">
      <c r="A95" s="248" t="s">
        <v>633</v>
      </c>
      <c r="B95" s="261"/>
      <c r="C95" s="557"/>
      <c r="D95" s="558"/>
      <c r="E95" s="269"/>
      <c r="F95" s="559"/>
      <c r="G95" s="560"/>
      <c r="H95" s="270"/>
      <c r="I95" s="251"/>
      <c r="J95" s="555"/>
      <c r="K95" s="556"/>
      <c r="L95" s="239"/>
      <c r="M95" s="253"/>
      <c r="N95" s="253"/>
      <c r="O95" s="253"/>
      <c r="P95" s="262"/>
      <c r="Q95" s="263"/>
      <c r="R95" s="256"/>
      <c r="S95" s="257"/>
      <c r="T95" s="257"/>
      <c r="U95" s="257"/>
      <c r="V95" s="257"/>
      <c r="W95" s="257"/>
      <c r="X95" s="257"/>
    </row>
    <row r="96" spans="1:24" s="215" customFormat="1" ht="20.25" customHeight="1">
      <c r="A96" s="248" t="s">
        <v>634</v>
      </c>
      <c r="B96" s="261"/>
      <c r="C96" s="557"/>
      <c r="D96" s="558"/>
      <c r="E96" s="269"/>
      <c r="F96" s="559"/>
      <c r="G96" s="560"/>
      <c r="H96" s="270"/>
      <c r="I96" s="251"/>
      <c r="J96" s="555"/>
      <c r="K96" s="556"/>
      <c r="L96" s="239"/>
      <c r="M96" s="253"/>
      <c r="N96" s="253"/>
      <c r="O96" s="253"/>
      <c r="P96" s="262"/>
      <c r="Q96" s="263"/>
      <c r="R96" s="256"/>
      <c r="S96" s="257"/>
      <c r="T96" s="257"/>
      <c r="U96" s="257"/>
      <c r="V96" s="257"/>
      <c r="W96" s="257"/>
      <c r="X96" s="257"/>
    </row>
    <row r="97" spans="1:24" s="215" customFormat="1" ht="20.25" customHeight="1">
      <c r="A97" s="248" t="s">
        <v>635</v>
      </c>
      <c r="B97" s="261"/>
      <c r="C97" s="557"/>
      <c r="D97" s="558"/>
      <c r="E97" s="269"/>
      <c r="F97" s="559"/>
      <c r="G97" s="560"/>
      <c r="H97" s="270"/>
      <c r="I97" s="251"/>
      <c r="J97" s="555"/>
      <c r="K97" s="556"/>
      <c r="L97" s="239"/>
      <c r="M97" s="253"/>
      <c r="N97" s="253"/>
      <c r="O97" s="253"/>
      <c r="P97" s="262"/>
      <c r="Q97" s="263"/>
      <c r="R97" s="256"/>
      <c r="S97" s="257"/>
      <c r="T97" s="257"/>
      <c r="U97" s="257"/>
      <c r="V97" s="257"/>
      <c r="W97" s="257"/>
      <c r="X97" s="257"/>
    </row>
    <row r="98" spans="1:24" s="215" customFormat="1" ht="20.25" customHeight="1">
      <c r="A98" s="248" t="s">
        <v>636</v>
      </c>
      <c r="B98" s="261"/>
      <c r="C98" s="557"/>
      <c r="D98" s="558"/>
      <c r="E98" s="269"/>
      <c r="F98" s="559"/>
      <c r="G98" s="560"/>
      <c r="H98" s="270"/>
      <c r="I98" s="251"/>
      <c r="J98" s="555"/>
      <c r="K98" s="556"/>
      <c r="L98" s="239"/>
      <c r="M98" s="253"/>
      <c r="N98" s="253"/>
      <c r="O98" s="253"/>
      <c r="P98" s="262"/>
      <c r="Q98" s="263"/>
      <c r="R98" s="256"/>
      <c r="S98" s="257"/>
      <c r="T98" s="257"/>
      <c r="U98" s="257"/>
      <c r="V98" s="257"/>
      <c r="W98" s="257"/>
      <c r="X98" s="257"/>
    </row>
    <row r="99" spans="1:24" s="215" customFormat="1" ht="20.25" customHeight="1">
      <c r="A99" s="248" t="s">
        <v>637</v>
      </c>
      <c r="B99" s="261"/>
      <c r="C99" s="557"/>
      <c r="D99" s="558"/>
      <c r="E99" s="269"/>
      <c r="F99" s="559"/>
      <c r="G99" s="560"/>
      <c r="H99" s="270"/>
      <c r="I99" s="251"/>
      <c r="J99" s="555"/>
      <c r="K99" s="556"/>
      <c r="L99" s="239"/>
      <c r="M99" s="253"/>
      <c r="N99" s="253"/>
      <c r="O99" s="253"/>
      <c r="P99" s="262"/>
      <c r="Q99" s="263"/>
      <c r="R99" s="256"/>
      <c r="S99" s="257"/>
      <c r="T99" s="257"/>
      <c r="U99" s="257"/>
      <c r="V99" s="257"/>
      <c r="W99" s="257"/>
      <c r="X99" s="257"/>
    </row>
    <row r="100" spans="1:24" s="215" customFormat="1" ht="20.25" customHeight="1">
      <c r="A100" s="248" t="s">
        <v>638</v>
      </c>
      <c r="B100" s="261"/>
      <c r="C100" s="557"/>
      <c r="D100" s="558"/>
      <c r="E100" s="269"/>
      <c r="F100" s="559"/>
      <c r="G100" s="560"/>
      <c r="H100" s="270"/>
      <c r="I100" s="251"/>
      <c r="J100" s="555"/>
      <c r="K100" s="556"/>
      <c r="L100" s="239"/>
      <c r="M100" s="253"/>
      <c r="N100" s="253"/>
      <c r="O100" s="253"/>
      <c r="P100" s="262"/>
      <c r="Q100" s="263"/>
      <c r="R100" s="256"/>
      <c r="S100" s="257"/>
      <c r="T100" s="257"/>
      <c r="U100" s="257"/>
      <c r="V100" s="257"/>
      <c r="W100" s="257"/>
      <c r="X100" s="257"/>
    </row>
    <row r="101" spans="1:24" s="215" customFormat="1" ht="20.25" customHeight="1">
      <c r="A101" s="248" t="s">
        <v>639</v>
      </c>
      <c r="B101" s="261"/>
      <c r="C101" s="557"/>
      <c r="D101" s="558"/>
      <c r="E101" s="269"/>
      <c r="F101" s="559"/>
      <c r="G101" s="560"/>
      <c r="H101" s="270"/>
      <c r="I101" s="251"/>
      <c r="J101" s="555"/>
      <c r="K101" s="556"/>
      <c r="L101" s="239"/>
      <c r="M101" s="253"/>
      <c r="N101" s="253"/>
      <c r="O101" s="253"/>
      <c r="P101" s="262"/>
      <c r="Q101" s="263"/>
      <c r="R101" s="256"/>
      <c r="S101" s="257"/>
      <c r="T101" s="257"/>
      <c r="U101" s="257"/>
      <c r="V101" s="257"/>
      <c r="W101" s="257"/>
      <c r="X101" s="257"/>
    </row>
    <row r="102" spans="1:24" s="215" customFormat="1" ht="20.25" customHeight="1">
      <c r="A102" s="248" t="s">
        <v>640</v>
      </c>
      <c r="B102" s="261"/>
      <c r="C102" s="557"/>
      <c r="D102" s="558"/>
      <c r="E102" s="269"/>
      <c r="F102" s="559"/>
      <c r="G102" s="560"/>
      <c r="H102" s="270"/>
      <c r="I102" s="251"/>
      <c r="J102" s="555"/>
      <c r="K102" s="556"/>
      <c r="L102" s="239"/>
      <c r="M102" s="253"/>
      <c r="N102" s="253"/>
      <c r="O102" s="253"/>
      <c r="P102" s="262"/>
      <c r="Q102" s="263"/>
      <c r="R102" s="256"/>
      <c r="S102" s="257"/>
      <c r="T102" s="257"/>
      <c r="U102" s="257"/>
      <c r="V102" s="257"/>
      <c r="W102" s="257"/>
      <c r="X102" s="257"/>
    </row>
    <row r="103" spans="1:24" s="215" customFormat="1" ht="20.25" customHeight="1">
      <c r="A103" s="248" t="s">
        <v>641</v>
      </c>
      <c r="B103" s="261"/>
      <c r="C103" s="557"/>
      <c r="D103" s="558"/>
      <c r="E103" s="269"/>
      <c r="F103" s="559"/>
      <c r="G103" s="560"/>
      <c r="H103" s="270"/>
      <c r="I103" s="251"/>
      <c r="J103" s="555"/>
      <c r="K103" s="556"/>
      <c r="L103" s="239"/>
      <c r="M103" s="253"/>
      <c r="N103" s="253"/>
      <c r="O103" s="253"/>
      <c r="P103" s="262"/>
      <c r="Q103" s="263"/>
      <c r="R103" s="256"/>
      <c r="S103" s="257"/>
      <c r="T103" s="257"/>
      <c r="U103" s="257"/>
      <c r="V103" s="257"/>
      <c r="W103" s="257"/>
      <c r="X103" s="257"/>
    </row>
    <row r="104" spans="1:24" s="215" customFormat="1" ht="20.25" customHeight="1">
      <c r="A104" s="248" t="s">
        <v>642</v>
      </c>
      <c r="B104" s="261"/>
      <c r="C104" s="557"/>
      <c r="D104" s="558"/>
      <c r="E104" s="269"/>
      <c r="F104" s="559"/>
      <c r="G104" s="560"/>
      <c r="H104" s="270"/>
      <c r="I104" s="251"/>
      <c r="J104" s="555"/>
      <c r="K104" s="556"/>
      <c r="L104" s="239"/>
      <c r="M104" s="253"/>
      <c r="N104" s="253"/>
      <c r="O104" s="253"/>
      <c r="P104" s="262"/>
      <c r="Q104" s="263"/>
      <c r="R104" s="256"/>
      <c r="S104" s="257"/>
      <c r="T104" s="257"/>
      <c r="U104" s="257"/>
      <c r="V104" s="257"/>
      <c r="W104" s="257"/>
      <c r="X104" s="257"/>
    </row>
    <row r="105" spans="1:24" s="215" customFormat="1" ht="20.25" customHeight="1">
      <c r="A105" s="248" t="s">
        <v>643</v>
      </c>
      <c r="B105" s="261"/>
      <c r="C105" s="557"/>
      <c r="D105" s="558"/>
      <c r="E105" s="269"/>
      <c r="F105" s="559"/>
      <c r="G105" s="560"/>
      <c r="H105" s="270"/>
      <c r="I105" s="251"/>
      <c r="J105" s="555"/>
      <c r="K105" s="556"/>
      <c r="L105" s="239"/>
      <c r="M105" s="253"/>
      <c r="N105" s="253"/>
      <c r="O105" s="253"/>
      <c r="P105" s="262"/>
      <c r="Q105" s="263"/>
      <c r="R105" s="256"/>
      <c r="S105" s="257"/>
      <c r="T105" s="257"/>
      <c r="U105" s="257"/>
      <c r="V105" s="257"/>
      <c r="W105" s="257"/>
      <c r="X105" s="257"/>
    </row>
    <row r="106" spans="1:24" s="215" customFormat="1" ht="20.25" customHeight="1">
      <c r="A106" s="248" t="s">
        <v>644</v>
      </c>
      <c r="B106" s="261"/>
      <c r="C106" s="557"/>
      <c r="D106" s="558"/>
      <c r="E106" s="269"/>
      <c r="F106" s="559"/>
      <c r="G106" s="560"/>
      <c r="H106" s="270"/>
      <c r="I106" s="251"/>
      <c r="J106" s="555"/>
      <c r="K106" s="556"/>
      <c r="L106" s="239"/>
      <c r="M106" s="253"/>
      <c r="N106" s="253"/>
      <c r="O106" s="253"/>
      <c r="P106" s="262"/>
      <c r="Q106" s="263"/>
      <c r="R106" s="256"/>
      <c r="S106" s="257"/>
      <c r="T106" s="257"/>
      <c r="U106" s="257"/>
      <c r="V106" s="257"/>
      <c r="W106" s="257"/>
      <c r="X106" s="257"/>
    </row>
    <row r="107" spans="1:24" s="215" customFormat="1" ht="20.25" customHeight="1">
      <c r="A107" s="248" t="s">
        <v>645</v>
      </c>
      <c r="B107" s="261"/>
      <c r="C107" s="557"/>
      <c r="D107" s="558"/>
      <c r="E107" s="269"/>
      <c r="F107" s="559"/>
      <c r="G107" s="560"/>
      <c r="H107" s="270"/>
      <c r="I107" s="251"/>
      <c r="J107" s="555"/>
      <c r="K107" s="556"/>
      <c r="L107" s="239"/>
      <c r="M107" s="253"/>
      <c r="N107" s="253"/>
      <c r="O107" s="253"/>
      <c r="P107" s="262"/>
      <c r="Q107" s="263"/>
      <c r="R107" s="256"/>
      <c r="S107" s="257"/>
      <c r="T107" s="257"/>
      <c r="U107" s="257"/>
      <c r="V107" s="257"/>
      <c r="W107" s="257"/>
      <c r="X107" s="257"/>
    </row>
    <row r="108" spans="1:24" s="215" customFormat="1" ht="20.25" customHeight="1">
      <c r="A108" s="248" t="s">
        <v>646</v>
      </c>
      <c r="B108" s="261"/>
      <c r="C108" s="557"/>
      <c r="D108" s="558"/>
      <c r="E108" s="269"/>
      <c r="F108" s="559"/>
      <c r="G108" s="560"/>
      <c r="H108" s="270"/>
      <c r="I108" s="251"/>
      <c r="J108" s="555"/>
      <c r="K108" s="556"/>
      <c r="L108" s="239"/>
      <c r="M108" s="253"/>
      <c r="N108" s="253"/>
      <c r="O108" s="253"/>
      <c r="P108" s="262"/>
      <c r="Q108" s="263"/>
      <c r="R108" s="256"/>
      <c r="S108" s="257"/>
      <c r="T108" s="257"/>
      <c r="U108" s="257"/>
      <c r="V108" s="257"/>
      <c r="W108" s="257"/>
      <c r="X108" s="257"/>
    </row>
    <row r="109" spans="1:24" s="215" customFormat="1" ht="20.25" customHeight="1">
      <c r="A109" s="248" t="s">
        <v>647</v>
      </c>
      <c r="B109" s="261"/>
      <c r="C109" s="557"/>
      <c r="D109" s="558"/>
      <c r="E109" s="269"/>
      <c r="F109" s="559"/>
      <c r="G109" s="560"/>
      <c r="H109" s="270"/>
      <c r="I109" s="251"/>
      <c r="J109" s="555"/>
      <c r="K109" s="556"/>
      <c r="L109" s="239"/>
      <c r="M109" s="253"/>
      <c r="N109" s="253"/>
      <c r="O109" s="253"/>
      <c r="P109" s="262"/>
      <c r="Q109" s="263"/>
      <c r="R109" s="256"/>
      <c r="S109" s="257"/>
      <c r="T109" s="257"/>
      <c r="U109" s="257"/>
      <c r="V109" s="257"/>
      <c r="W109" s="257"/>
      <c r="X109" s="257"/>
    </row>
    <row r="110" spans="1:24" s="215" customFormat="1" ht="20.25" customHeight="1">
      <c r="A110" s="248" t="s">
        <v>648</v>
      </c>
      <c r="B110" s="261"/>
      <c r="C110" s="557"/>
      <c r="D110" s="558"/>
      <c r="E110" s="269"/>
      <c r="F110" s="559"/>
      <c r="G110" s="560"/>
      <c r="H110" s="270"/>
      <c r="I110" s="251"/>
      <c r="J110" s="555"/>
      <c r="K110" s="556"/>
      <c r="L110" s="239"/>
      <c r="M110" s="253"/>
      <c r="N110" s="253"/>
      <c r="O110" s="253"/>
      <c r="P110" s="262"/>
      <c r="Q110" s="263"/>
      <c r="R110" s="256"/>
      <c r="S110" s="257"/>
      <c r="T110" s="257"/>
      <c r="U110" s="257"/>
      <c r="V110" s="257"/>
      <c r="W110" s="257"/>
      <c r="X110" s="257"/>
    </row>
    <row r="111" spans="1:24" s="215" customFormat="1" ht="20.25" customHeight="1">
      <c r="A111" s="248" t="s">
        <v>649</v>
      </c>
      <c r="B111" s="261"/>
      <c r="C111" s="557"/>
      <c r="D111" s="558"/>
      <c r="E111" s="269"/>
      <c r="F111" s="559"/>
      <c r="G111" s="560"/>
      <c r="H111" s="270"/>
      <c r="I111" s="251"/>
      <c r="J111" s="555"/>
      <c r="K111" s="556"/>
      <c r="L111" s="239"/>
      <c r="M111" s="253"/>
      <c r="N111" s="253"/>
      <c r="O111" s="253"/>
      <c r="P111" s="262"/>
      <c r="Q111" s="263"/>
      <c r="R111" s="256"/>
      <c r="S111" s="257"/>
      <c r="T111" s="257"/>
      <c r="U111" s="257"/>
      <c r="V111" s="257"/>
      <c r="W111" s="257"/>
      <c r="X111" s="257"/>
    </row>
    <row r="112" spans="1:24" s="215" customFormat="1" ht="20.25" customHeight="1">
      <c r="A112" s="248" t="s">
        <v>650</v>
      </c>
      <c r="B112" s="261"/>
      <c r="C112" s="557"/>
      <c r="D112" s="558"/>
      <c r="E112" s="269"/>
      <c r="F112" s="559"/>
      <c r="G112" s="560"/>
      <c r="H112" s="270"/>
      <c r="I112" s="251"/>
      <c r="J112" s="555"/>
      <c r="K112" s="556"/>
      <c r="L112" s="239"/>
      <c r="M112" s="253"/>
      <c r="N112" s="253"/>
      <c r="O112" s="253"/>
      <c r="P112" s="262"/>
      <c r="Q112" s="263"/>
      <c r="R112" s="256"/>
      <c r="S112" s="257"/>
      <c r="T112" s="257"/>
      <c r="U112" s="257"/>
      <c r="V112" s="257"/>
      <c r="W112" s="257"/>
      <c r="X112" s="257"/>
    </row>
    <row r="113" spans="1:25" ht="20.25" customHeight="1">
      <c r="A113" s="248" t="s">
        <v>651</v>
      </c>
      <c r="B113" s="261"/>
      <c r="C113" s="557"/>
      <c r="D113" s="558"/>
      <c r="E113" s="269"/>
      <c r="F113" s="559"/>
      <c r="G113" s="560"/>
      <c r="H113" s="270"/>
      <c r="I113" s="251"/>
      <c r="J113" s="555"/>
      <c r="K113" s="556"/>
      <c r="L113" s="239"/>
      <c r="M113" s="253"/>
      <c r="N113" s="253"/>
      <c r="O113" s="253"/>
      <c r="P113" s="262"/>
      <c r="Q113" s="263"/>
      <c r="R113" s="256"/>
      <c r="S113" s="257"/>
      <c r="T113" s="257"/>
      <c r="U113" s="257"/>
      <c r="V113" s="257"/>
      <c r="W113" s="257"/>
      <c r="X113" s="257"/>
    </row>
    <row r="114" spans="1:25" ht="20.25" customHeight="1">
      <c r="A114" s="248" t="s">
        <v>652</v>
      </c>
      <c r="B114" s="261"/>
      <c r="C114" s="557"/>
      <c r="D114" s="558"/>
      <c r="E114" s="269"/>
      <c r="F114" s="559"/>
      <c r="G114" s="560"/>
      <c r="H114" s="270"/>
      <c r="I114" s="251"/>
      <c r="J114" s="555"/>
      <c r="K114" s="556"/>
      <c r="L114" s="239"/>
      <c r="M114" s="253"/>
      <c r="N114" s="253"/>
      <c r="O114" s="253"/>
      <c r="P114" s="262"/>
      <c r="Q114" s="263"/>
      <c r="R114" s="256"/>
      <c r="S114" s="257"/>
      <c r="T114" s="257"/>
      <c r="U114" s="257"/>
      <c r="V114" s="257"/>
      <c r="W114" s="257"/>
      <c r="X114" s="257"/>
    </row>
    <row r="115" spans="1:25" ht="20.25" customHeight="1">
      <c r="A115" s="248" t="s">
        <v>653</v>
      </c>
      <c r="B115" s="261"/>
      <c r="C115" s="557"/>
      <c r="D115" s="558"/>
      <c r="E115" s="269"/>
      <c r="F115" s="559"/>
      <c r="G115" s="560"/>
      <c r="H115" s="270"/>
      <c r="I115" s="251"/>
      <c r="J115" s="555"/>
      <c r="K115" s="556"/>
      <c r="L115" s="239"/>
      <c r="M115" s="253"/>
      <c r="N115" s="253"/>
      <c r="O115" s="253"/>
      <c r="P115" s="262"/>
      <c r="Q115" s="263"/>
      <c r="R115" s="256"/>
      <c r="S115" s="257"/>
      <c r="T115" s="257"/>
      <c r="U115" s="257"/>
      <c r="V115" s="257"/>
      <c r="W115" s="257"/>
      <c r="X115" s="257"/>
    </row>
    <row r="116" spans="1:25" ht="20.25" customHeight="1">
      <c r="A116" s="248" t="s">
        <v>654</v>
      </c>
      <c r="B116" s="261"/>
      <c r="C116" s="557"/>
      <c r="D116" s="558"/>
      <c r="E116" s="269"/>
      <c r="F116" s="559"/>
      <c r="G116" s="560"/>
      <c r="H116" s="270"/>
      <c r="I116" s="251"/>
      <c r="J116" s="555"/>
      <c r="K116" s="556"/>
      <c r="L116" s="239"/>
      <c r="M116" s="253"/>
      <c r="N116" s="253"/>
      <c r="O116" s="253"/>
      <c r="P116" s="262"/>
      <c r="Q116" s="263"/>
      <c r="R116" s="256"/>
      <c r="S116" s="257"/>
      <c r="T116" s="257"/>
      <c r="U116" s="257"/>
      <c r="V116" s="257"/>
      <c r="W116" s="257"/>
      <c r="X116" s="257"/>
    </row>
    <row r="117" spans="1:25" ht="20.25" customHeight="1">
      <c r="A117" s="248" t="s">
        <v>655</v>
      </c>
      <c r="B117" s="261"/>
      <c r="C117" s="557"/>
      <c r="D117" s="558"/>
      <c r="E117" s="269"/>
      <c r="F117" s="559"/>
      <c r="G117" s="560"/>
      <c r="H117" s="270"/>
      <c r="I117" s="251"/>
      <c r="J117" s="555"/>
      <c r="K117" s="556"/>
      <c r="L117" s="239"/>
      <c r="M117" s="253"/>
      <c r="N117" s="253"/>
      <c r="O117" s="253"/>
      <c r="P117" s="262"/>
      <c r="Q117" s="263"/>
      <c r="R117" s="256"/>
      <c r="S117" s="257"/>
      <c r="T117" s="257"/>
      <c r="U117" s="257"/>
      <c r="V117" s="257"/>
      <c r="W117" s="257"/>
      <c r="X117" s="257"/>
    </row>
    <row r="118" spans="1:25" ht="20.25" customHeight="1">
      <c r="A118" s="248" t="s">
        <v>656</v>
      </c>
      <c r="B118" s="261"/>
      <c r="C118" s="557"/>
      <c r="D118" s="558"/>
      <c r="E118" s="269"/>
      <c r="F118" s="559"/>
      <c r="G118" s="560"/>
      <c r="H118" s="270"/>
      <c r="I118" s="251"/>
      <c r="J118" s="555"/>
      <c r="K118" s="556"/>
      <c r="L118" s="239"/>
      <c r="M118" s="253"/>
      <c r="N118" s="253"/>
      <c r="O118" s="253"/>
      <c r="P118" s="262"/>
      <c r="Q118" s="263"/>
      <c r="R118" s="256"/>
      <c r="S118" s="257"/>
      <c r="T118" s="257"/>
      <c r="U118" s="257"/>
      <c r="V118" s="257"/>
      <c r="W118" s="257"/>
      <c r="X118" s="257"/>
    </row>
    <row r="119" spans="1:25" ht="20.25" customHeight="1">
      <c r="A119" s="248" t="s">
        <v>657</v>
      </c>
      <c r="B119" s="261"/>
      <c r="C119" s="557"/>
      <c r="D119" s="558"/>
      <c r="E119" s="269"/>
      <c r="F119" s="559"/>
      <c r="G119" s="560"/>
      <c r="H119" s="270"/>
      <c r="I119" s="251"/>
      <c r="J119" s="555"/>
      <c r="K119" s="556"/>
      <c r="L119" s="239"/>
      <c r="M119" s="253"/>
      <c r="N119" s="253"/>
      <c r="O119" s="253"/>
      <c r="P119" s="262"/>
      <c r="Q119" s="263"/>
      <c r="R119" s="256"/>
      <c r="S119" s="257"/>
      <c r="T119" s="257"/>
      <c r="U119" s="257"/>
      <c r="V119" s="257"/>
      <c r="W119" s="257"/>
      <c r="X119" s="257"/>
    </row>
    <row r="120" spans="1:25" ht="20.25" customHeight="1">
      <c r="A120" s="248" t="s">
        <v>658</v>
      </c>
      <c r="B120" s="261"/>
      <c r="C120" s="557"/>
      <c r="D120" s="558"/>
      <c r="E120" s="269"/>
      <c r="F120" s="559"/>
      <c r="G120" s="560"/>
      <c r="H120" s="270"/>
      <c r="I120" s="251"/>
      <c r="J120" s="555"/>
      <c r="K120" s="556"/>
      <c r="L120" s="239"/>
      <c r="M120" s="253"/>
      <c r="N120" s="253"/>
      <c r="O120" s="253"/>
      <c r="P120" s="262"/>
      <c r="Q120" s="263"/>
      <c r="R120" s="256"/>
      <c r="S120" s="257"/>
      <c r="T120" s="257"/>
      <c r="U120" s="257"/>
      <c r="V120" s="257"/>
      <c r="W120" s="257"/>
      <c r="X120" s="257"/>
    </row>
    <row r="121" spans="1:25" ht="20.25" customHeight="1">
      <c r="A121" s="248" t="s">
        <v>659</v>
      </c>
      <c r="B121" s="261"/>
      <c r="C121" s="557"/>
      <c r="D121" s="558"/>
      <c r="E121" s="269"/>
      <c r="F121" s="559"/>
      <c r="G121" s="560"/>
      <c r="H121" s="270"/>
      <c r="I121" s="251"/>
      <c r="J121" s="555"/>
      <c r="K121" s="556"/>
      <c r="L121" s="239"/>
      <c r="M121" s="253"/>
      <c r="N121" s="253"/>
      <c r="O121" s="253"/>
      <c r="P121" s="262"/>
      <c r="Q121" s="263"/>
      <c r="R121" s="256"/>
      <c r="S121" s="257"/>
      <c r="T121" s="257"/>
      <c r="U121" s="257"/>
      <c r="V121" s="257"/>
      <c r="W121" s="257"/>
      <c r="X121" s="257"/>
    </row>
    <row r="122" spans="1:25" ht="20.25" customHeight="1">
      <c r="A122" s="248" t="s">
        <v>660</v>
      </c>
      <c r="B122" s="261"/>
      <c r="C122" s="557"/>
      <c r="D122" s="558"/>
      <c r="E122" s="269"/>
      <c r="F122" s="559"/>
      <c r="G122" s="560"/>
      <c r="H122" s="270"/>
      <c r="I122" s="251"/>
      <c r="J122" s="555"/>
      <c r="K122" s="556"/>
      <c r="L122" s="239"/>
      <c r="M122" s="253"/>
      <c r="N122" s="253"/>
      <c r="O122" s="253"/>
      <c r="P122" s="262"/>
      <c r="Q122" s="263"/>
      <c r="R122" s="256"/>
      <c r="S122" s="257"/>
      <c r="T122" s="257"/>
      <c r="U122" s="257"/>
      <c r="V122" s="257"/>
      <c r="W122" s="257"/>
      <c r="X122" s="257"/>
    </row>
    <row r="123" spans="1:25" ht="20.25" customHeight="1">
      <c r="A123" s="248" t="s">
        <v>661</v>
      </c>
      <c r="B123" s="261"/>
      <c r="C123" s="557"/>
      <c r="D123" s="558"/>
      <c r="E123" s="269"/>
      <c r="F123" s="559"/>
      <c r="G123" s="560"/>
      <c r="H123" s="270"/>
      <c r="I123" s="251"/>
      <c r="J123" s="555"/>
      <c r="K123" s="556"/>
      <c r="L123" s="239"/>
      <c r="M123" s="253"/>
      <c r="N123" s="253"/>
      <c r="O123" s="253"/>
      <c r="P123" s="262"/>
      <c r="Q123" s="263"/>
      <c r="R123" s="256"/>
      <c r="S123" s="257"/>
      <c r="T123" s="257"/>
      <c r="U123" s="257"/>
      <c r="V123" s="257"/>
      <c r="W123" s="257"/>
      <c r="X123" s="257"/>
    </row>
    <row r="124" spans="1:25" ht="20.25" customHeight="1">
      <c r="A124" s="248" t="s">
        <v>662</v>
      </c>
      <c r="B124" s="345"/>
      <c r="C124" s="345"/>
      <c r="D124" s="346"/>
      <c r="E124" s="269"/>
      <c r="F124" s="347"/>
      <c r="G124" s="348"/>
      <c r="H124" s="270"/>
      <c r="I124" s="251"/>
      <c r="J124" s="349"/>
      <c r="K124" s="350"/>
      <c r="L124" s="239"/>
      <c r="M124" s="253"/>
      <c r="N124" s="253"/>
      <c r="O124" s="253"/>
      <c r="P124" s="262"/>
      <c r="Q124" s="263"/>
      <c r="R124" s="256"/>
      <c r="S124" s="257"/>
      <c r="T124" s="257"/>
      <c r="U124" s="257"/>
      <c r="V124" s="257"/>
      <c r="W124" s="257"/>
      <c r="X124" s="257"/>
      <c r="Y124" s="352"/>
    </row>
    <row r="125" spans="1:25" ht="20.25" customHeight="1">
      <c r="A125" s="248" t="s">
        <v>663</v>
      </c>
      <c r="B125" s="345"/>
      <c r="C125" s="345"/>
      <c r="D125" s="346"/>
      <c r="E125" s="269"/>
      <c r="F125" s="347"/>
      <c r="G125" s="348"/>
      <c r="H125" s="270"/>
      <c r="I125" s="251"/>
      <c r="J125" s="349"/>
      <c r="K125" s="350"/>
      <c r="L125" s="239"/>
      <c r="M125" s="253"/>
      <c r="N125" s="253"/>
      <c r="O125" s="253"/>
      <c r="P125" s="262"/>
      <c r="Q125" s="263"/>
      <c r="R125" s="256"/>
      <c r="S125" s="257"/>
      <c r="T125" s="257"/>
      <c r="U125" s="257"/>
      <c r="V125" s="257"/>
      <c r="W125" s="257"/>
      <c r="X125" s="257"/>
      <c r="Y125" s="352"/>
    </row>
    <row r="126" spans="1:25" ht="20.25" customHeight="1">
      <c r="A126" s="248" t="s">
        <v>664</v>
      </c>
      <c r="B126" s="345"/>
      <c r="C126" s="345"/>
      <c r="D126" s="346"/>
      <c r="E126" s="269"/>
      <c r="F126" s="347"/>
      <c r="G126" s="348"/>
      <c r="H126" s="270"/>
      <c r="I126" s="251"/>
      <c r="J126" s="349"/>
      <c r="K126" s="350"/>
      <c r="L126" s="239"/>
      <c r="M126" s="253"/>
      <c r="N126" s="253"/>
      <c r="O126" s="253"/>
      <c r="P126" s="262"/>
      <c r="Q126" s="263"/>
      <c r="R126" s="256"/>
      <c r="S126" s="257"/>
      <c r="T126" s="257"/>
      <c r="U126" s="257"/>
      <c r="V126" s="257"/>
      <c r="W126" s="257"/>
      <c r="X126" s="257"/>
      <c r="Y126" s="352"/>
    </row>
    <row r="127" spans="1:25" ht="20.25" customHeight="1">
      <c r="A127" s="248" t="s">
        <v>665</v>
      </c>
      <c r="B127" s="261"/>
      <c r="C127" s="557"/>
      <c r="D127" s="558"/>
      <c r="E127" s="269"/>
      <c r="F127" s="559"/>
      <c r="G127" s="560"/>
      <c r="H127" s="270"/>
      <c r="I127" s="251"/>
      <c r="J127" s="555"/>
      <c r="K127" s="556"/>
      <c r="L127" s="239"/>
      <c r="M127" s="253"/>
      <c r="N127" s="253"/>
      <c r="O127" s="253"/>
      <c r="P127" s="262"/>
      <c r="Q127" s="263"/>
      <c r="R127" s="256"/>
      <c r="S127" s="257"/>
      <c r="T127" s="257"/>
      <c r="U127" s="257"/>
      <c r="V127" s="257"/>
      <c r="W127" s="257"/>
      <c r="X127" s="257"/>
    </row>
    <row r="128" spans="1:25"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Q8E+5QO56qgaLYpPqa4K+TVR5cschgf2bF3Yog1xbEvZu/uPH91pv5qPD7r1YIK+C66Bf+2tCElExaurZbsNWQ==" saltValue="7UnCET7A1wEtQoGA2XLQjw==" spinCount="100000" sheet="1"/>
  <dataConsolidate/>
  <mergeCells count="372">
    <mergeCell ref="C123:D123"/>
    <mergeCell ref="F123:G123"/>
    <mergeCell ref="J123:K123"/>
    <mergeCell ref="C127:D127"/>
    <mergeCell ref="F127:G127"/>
    <mergeCell ref="J127:K127"/>
    <mergeCell ref="C121:D121"/>
    <mergeCell ref="F121:G121"/>
    <mergeCell ref="J121:K121"/>
    <mergeCell ref="C122:D122"/>
    <mergeCell ref="F122:G122"/>
    <mergeCell ref="J122:K122"/>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03:D103"/>
    <mergeCell ref="F103:G103"/>
    <mergeCell ref="J103:K103"/>
    <mergeCell ref="C104:D104"/>
    <mergeCell ref="F104:G104"/>
    <mergeCell ref="J104:K104"/>
    <mergeCell ref="C101:D101"/>
    <mergeCell ref="F101:G101"/>
    <mergeCell ref="J101:K101"/>
    <mergeCell ref="C102:D102"/>
    <mergeCell ref="F102:G102"/>
    <mergeCell ref="J102:K102"/>
    <mergeCell ref="C99:D99"/>
    <mergeCell ref="F99:G99"/>
    <mergeCell ref="J99:K99"/>
    <mergeCell ref="C100:D100"/>
    <mergeCell ref="F100:G100"/>
    <mergeCell ref="J100:K100"/>
    <mergeCell ref="C97:D97"/>
    <mergeCell ref="F97:G97"/>
    <mergeCell ref="J97:K97"/>
    <mergeCell ref="C98:D98"/>
    <mergeCell ref="F98:G98"/>
    <mergeCell ref="J98:K98"/>
    <mergeCell ref="C95:D95"/>
    <mergeCell ref="F95:G95"/>
    <mergeCell ref="J95:K95"/>
    <mergeCell ref="C96:D96"/>
    <mergeCell ref="F96:G96"/>
    <mergeCell ref="J96:K96"/>
    <mergeCell ref="C93:D93"/>
    <mergeCell ref="F93:G93"/>
    <mergeCell ref="J93:K93"/>
    <mergeCell ref="C94:D94"/>
    <mergeCell ref="F94:G94"/>
    <mergeCell ref="J94:K94"/>
    <mergeCell ref="C91:D91"/>
    <mergeCell ref="F91:G91"/>
    <mergeCell ref="J91:K91"/>
    <mergeCell ref="C92:D92"/>
    <mergeCell ref="F92:G92"/>
    <mergeCell ref="J92:K92"/>
    <mergeCell ref="C89:D89"/>
    <mergeCell ref="F89:G89"/>
    <mergeCell ref="J89:K89"/>
    <mergeCell ref="C90:D90"/>
    <mergeCell ref="F90:G90"/>
    <mergeCell ref="J90:K90"/>
    <mergeCell ref="C87:D87"/>
    <mergeCell ref="F87:G87"/>
    <mergeCell ref="J87:K87"/>
    <mergeCell ref="C88:D88"/>
    <mergeCell ref="F88:G88"/>
    <mergeCell ref="J88:K88"/>
    <mergeCell ref="C85:D85"/>
    <mergeCell ref="F85:G85"/>
    <mergeCell ref="J85:K85"/>
    <mergeCell ref="C86:D86"/>
    <mergeCell ref="F86:G86"/>
    <mergeCell ref="J86:K86"/>
    <mergeCell ref="C83:D83"/>
    <mergeCell ref="F83:G83"/>
    <mergeCell ref="J83:K83"/>
    <mergeCell ref="C84:D84"/>
    <mergeCell ref="F84:G84"/>
    <mergeCell ref="J84:K84"/>
    <mergeCell ref="C81:D81"/>
    <mergeCell ref="F81:G81"/>
    <mergeCell ref="J81:K81"/>
    <mergeCell ref="C82:D82"/>
    <mergeCell ref="F82:G82"/>
    <mergeCell ref="J82:K82"/>
    <mergeCell ref="C79:D79"/>
    <mergeCell ref="F79:G79"/>
    <mergeCell ref="J79:K79"/>
    <mergeCell ref="C80:D80"/>
    <mergeCell ref="F80:G80"/>
    <mergeCell ref="J80:K80"/>
    <mergeCell ref="C77:D77"/>
    <mergeCell ref="F77:G77"/>
    <mergeCell ref="J77:K77"/>
    <mergeCell ref="C78:D78"/>
    <mergeCell ref="F78:G78"/>
    <mergeCell ref="J78:K78"/>
    <mergeCell ref="C75:D75"/>
    <mergeCell ref="F75:G75"/>
    <mergeCell ref="J75:K75"/>
    <mergeCell ref="C76:D76"/>
    <mergeCell ref="F76:G76"/>
    <mergeCell ref="J76:K76"/>
    <mergeCell ref="C73:D73"/>
    <mergeCell ref="F73:G73"/>
    <mergeCell ref="J73:K73"/>
    <mergeCell ref="C74:D74"/>
    <mergeCell ref="F74:G74"/>
    <mergeCell ref="J74:K74"/>
    <mergeCell ref="C71:D71"/>
    <mergeCell ref="F71:G71"/>
    <mergeCell ref="J71:K71"/>
    <mergeCell ref="C72:D72"/>
    <mergeCell ref="F72:G72"/>
    <mergeCell ref="J72:K72"/>
    <mergeCell ref="C69:D69"/>
    <mergeCell ref="F69:G69"/>
    <mergeCell ref="J69:K69"/>
    <mergeCell ref="C70:D70"/>
    <mergeCell ref="F70:G70"/>
    <mergeCell ref="J70:K70"/>
    <mergeCell ref="C67:D67"/>
    <mergeCell ref="F67:G67"/>
    <mergeCell ref="J67:K67"/>
    <mergeCell ref="C68:D68"/>
    <mergeCell ref="F68:G68"/>
    <mergeCell ref="J68:K68"/>
    <mergeCell ref="C65:D65"/>
    <mergeCell ref="F65:G65"/>
    <mergeCell ref="J65:K65"/>
    <mergeCell ref="C66:D66"/>
    <mergeCell ref="F66:G66"/>
    <mergeCell ref="J66:K66"/>
    <mergeCell ref="C63:D63"/>
    <mergeCell ref="F63:G63"/>
    <mergeCell ref="J63:K63"/>
    <mergeCell ref="C64:D64"/>
    <mergeCell ref="F64:G64"/>
    <mergeCell ref="J64:K64"/>
    <mergeCell ref="C61:D61"/>
    <mergeCell ref="F61:G61"/>
    <mergeCell ref="J61:K61"/>
    <mergeCell ref="C62:D62"/>
    <mergeCell ref="F62:G62"/>
    <mergeCell ref="J62:K62"/>
    <mergeCell ref="C59:D59"/>
    <mergeCell ref="F59:G59"/>
    <mergeCell ref="J59:K59"/>
    <mergeCell ref="C60:D60"/>
    <mergeCell ref="F60:G60"/>
    <mergeCell ref="J60:K60"/>
    <mergeCell ref="I57:K58"/>
    <mergeCell ref="L57:L58"/>
    <mergeCell ref="M57:M58"/>
    <mergeCell ref="C50:D50"/>
    <mergeCell ref="F50:G50"/>
    <mergeCell ref="J50:K50"/>
    <mergeCell ref="P57:P58"/>
    <mergeCell ref="Q57:Q58"/>
    <mergeCell ref="R57:R58"/>
    <mergeCell ref="A57:A58"/>
    <mergeCell ref="B57:B58"/>
    <mergeCell ref="C57:D58"/>
    <mergeCell ref="E57:E58"/>
    <mergeCell ref="F57:G58"/>
    <mergeCell ref="H57:H58"/>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P1"/>
    <mergeCell ref="A2:P2"/>
    <mergeCell ref="A3:C3"/>
    <mergeCell ref="D3:E3"/>
    <mergeCell ref="G3:J3"/>
    <mergeCell ref="A4:A5"/>
    <mergeCell ref="B4:C5"/>
    <mergeCell ref="D4:D5"/>
    <mergeCell ref="E4:F5"/>
    <mergeCell ref="G4:G5"/>
  </mergeCells>
  <phoneticPr fontId="5"/>
  <conditionalFormatting sqref="A25:G25 I25 A34:Q50 I27:I33 A27:G33 A26 A59:Q127">
    <cfRule type="expression" dxfId="56" priority="39">
      <formula>$R25=1</formula>
    </cfRule>
  </conditionalFormatting>
  <conditionalFormatting sqref="A21:Q21 A22:D24 H22:K24 M22:O24">
    <cfRule type="expression" dxfId="55" priority="41">
      <formula>$R21=1</formula>
    </cfRule>
  </conditionalFormatting>
  <conditionalFormatting sqref="E22">
    <cfRule type="expression" dxfId="54" priority="48">
      <formula>$R21=1</formula>
    </cfRule>
  </conditionalFormatting>
  <conditionalFormatting sqref="E22:G24 P22:Q24">
    <cfRule type="expression" dxfId="53" priority="45">
      <formula>$R22=1</formula>
    </cfRule>
  </conditionalFormatting>
  <conditionalFormatting sqref="H25 H27:H33">
    <cfRule type="expression" dxfId="52" priority="22">
      <formula>$R25=1</formula>
    </cfRule>
  </conditionalFormatting>
  <conditionalFormatting sqref="J25:K25 J27:K33">
    <cfRule type="expression" dxfId="51" priority="27">
      <formula>$R25=1</formula>
    </cfRule>
  </conditionalFormatting>
  <conditionalFormatting sqref="L22:L24">
    <cfRule type="expression" dxfId="50" priority="43">
      <formula>$R22=1</formula>
    </cfRule>
  </conditionalFormatting>
  <conditionalFormatting sqref="L25:Q25 L27:Q33">
    <cfRule type="expression" dxfId="49" priority="21">
      <formula>$R25=1</formula>
    </cfRule>
  </conditionalFormatting>
  <conditionalFormatting sqref="U12:U17">
    <cfRule type="expression" dxfId="48" priority="36">
      <formula>$R12=1</formula>
    </cfRule>
  </conditionalFormatting>
  <conditionalFormatting sqref="U10:U11">
    <cfRule type="expression" dxfId="47" priority="20">
      <formula>$R10=1</formula>
    </cfRule>
  </conditionalFormatting>
  <conditionalFormatting sqref="B26">
    <cfRule type="expression" dxfId="46" priority="19">
      <formula>$R26=1</formula>
    </cfRule>
  </conditionalFormatting>
  <conditionalFormatting sqref="L26:M26 P26:Q26">
    <cfRule type="expression" dxfId="45" priority="18">
      <formula>$R26=1</formula>
    </cfRule>
  </conditionalFormatting>
  <conditionalFormatting sqref="E26">
    <cfRule type="expression" dxfId="44" priority="17">
      <formula>$R26=1</formula>
    </cfRule>
  </conditionalFormatting>
  <conditionalFormatting sqref="H26">
    <cfRule type="expression" dxfId="43" priority="16">
      <formula>$R26=1</formula>
    </cfRule>
  </conditionalFormatting>
  <conditionalFormatting sqref="I26">
    <cfRule type="expression" dxfId="42" priority="15">
      <formula>$R26=1</formula>
    </cfRule>
  </conditionalFormatting>
  <conditionalFormatting sqref="J26:K26">
    <cfRule type="expression" dxfId="41" priority="14">
      <formula>$R26=1</formula>
    </cfRule>
  </conditionalFormatting>
  <conditionalFormatting sqref="L26">
    <cfRule type="expression" dxfId="40" priority="13">
      <formula>$R26=1</formula>
    </cfRule>
  </conditionalFormatting>
  <conditionalFormatting sqref="N26">
    <cfRule type="expression" dxfId="39" priority="12">
      <formula>$R26=1</formula>
    </cfRule>
  </conditionalFormatting>
  <conditionalFormatting sqref="O26">
    <cfRule type="expression" dxfId="38" priority="11">
      <formula>$R26=1</formula>
    </cfRule>
  </conditionalFormatting>
  <conditionalFormatting sqref="Q26">
    <cfRule type="expression" dxfId="37" priority="10">
      <formula>$R26=1</formula>
    </cfRule>
  </conditionalFormatting>
  <conditionalFormatting sqref="E26">
    <cfRule type="expression" dxfId="36" priority="9">
      <formula>$R26=1</formula>
    </cfRule>
  </conditionalFormatting>
  <conditionalFormatting sqref="H26">
    <cfRule type="expression" dxfId="35" priority="8">
      <formula>$R26=1</formula>
    </cfRule>
  </conditionalFormatting>
  <conditionalFormatting sqref="I26">
    <cfRule type="expression" dxfId="34" priority="7">
      <formula>$R26=1</formula>
    </cfRule>
  </conditionalFormatting>
  <conditionalFormatting sqref="N26">
    <cfRule type="expression" dxfId="33" priority="6">
      <formula>$R26=1</formula>
    </cfRule>
  </conditionalFormatting>
  <conditionalFormatting sqref="O26">
    <cfRule type="expression" dxfId="32" priority="5">
      <formula>$R26=1</formula>
    </cfRule>
  </conditionalFormatting>
  <conditionalFormatting sqref="J26:K26">
    <cfRule type="expression" dxfId="31" priority="4">
      <formula>$R26=1</formula>
    </cfRule>
  </conditionalFormatting>
  <conditionalFormatting sqref="M26">
    <cfRule type="expression" dxfId="30" priority="3">
      <formula>$R26=1</formula>
    </cfRule>
  </conditionalFormatting>
  <conditionalFormatting sqref="C26:D26">
    <cfRule type="expression" dxfId="29" priority="2">
      <formula>$R26=1</formula>
    </cfRule>
  </conditionalFormatting>
  <conditionalFormatting sqref="F26:G26">
    <cfRule type="expression" dxfId="28" priority="1">
      <formula>$R26=1</formula>
    </cfRule>
  </conditionalFormatting>
  <dataValidations count="15">
    <dataValidation type="list" allowBlank="1" showInputMessage="1" showErrorMessage="1" sqref="M9:N17" xr:uid="{E3948BC5-0C1E-4F9E-B8C5-8D14D96DB532}">
      <formula1>$AA$2:$AA$8</formula1>
    </dataValidation>
    <dataValidation type="custom" imeMode="halfKatakana" allowBlank="1" showInputMessage="1" showErrorMessage="1" errorTitle="入力規則" error="この欄は半角カタカナで入力してください。" sqref="F25:G50" xr:uid="{E94FDFE7-67D2-418C-A94D-D02E14F2A73D}">
      <formula1>LEN(F25:G50)=LENB(F25:G50)</formula1>
    </dataValidation>
    <dataValidation type="custom" allowBlank="1" showInputMessage="1" showErrorMessage="1" errorTitle="入力規則" error="この欄は半角カタカナで入力してください。" sqref="F10:F17" xr:uid="{BE6F78C0-1A1E-4DD1-B737-8D84D2DD65B1}">
      <formula1>LEN(F10:F17)=LENB(F10:F17)</formula1>
    </dataValidation>
    <dataValidation type="list" allowBlank="1" showInputMessage="1" showErrorMessage="1" sqref="S10:S17" xr:uid="{5E6080FE-C298-4D2E-88BA-295E66423E7D}">
      <formula1>$Y$1:$Y$19</formula1>
    </dataValidation>
    <dataValidation type="list" allowBlank="1" showInputMessage="1" showErrorMessage="1" sqref="O21:O50 O59:O127" xr:uid="{4C49479D-A692-4F33-9749-013E0B7CB6C5}">
      <formula1>$T$40:$T$42</formula1>
    </dataValidation>
    <dataValidation type="list" allowBlank="1" showInputMessage="1" showErrorMessage="1" sqref="N21:N50 N59:N127" xr:uid="{025D0376-6F1C-44C1-8A3B-69A04E4F0BF2}">
      <formula1>$T$38:$T$39</formula1>
    </dataValidation>
    <dataValidation type="list" allowBlank="1" showInputMessage="1" showErrorMessage="1" sqref="M21:M50 M59:M127" xr:uid="{83AF59A2-EB24-430E-9ED2-54F6444DE6B8}">
      <formula1>$AB$20:$AB$30</formula1>
    </dataValidation>
    <dataValidation type="list" allowBlank="1" showInputMessage="1" showErrorMessage="1" sqref="C25:D50 C59:D127" xr:uid="{B6F7CB4E-F9B8-4288-8A41-372EF424B8F3}">
      <formula1>$Y$1:$Y$18</formula1>
    </dataValidation>
    <dataValidation type="list" allowBlank="1" showInputMessage="1" showErrorMessage="1" sqref="C10:C12" xr:uid="{FD34F338-C284-4BCA-A486-8EBBDC537641}">
      <formula1>$Z$10</formula1>
    </dataValidation>
    <dataValidation type="custom" allowBlank="1" showInputMessage="1" showErrorMessage="1" sqref="B26" xr:uid="{374CC42E-7235-4D05-A774-7F0311E71E12}">
      <formula1>COUNTIF($B$21:$B$50,B26)+COUNTIF($B$59:$B$127,B26)=1</formula1>
    </dataValidation>
    <dataValidation type="custom" allowBlank="1" showInputMessage="1" showErrorMessage="1" errorTitle="入力データ重複" error="入力したUN番号が重複しています。" sqref="B59:B122" xr:uid="{84F2E5AA-F5BD-48C4-ACD4-65337EE3555A}">
      <formula1>COUNTIF($B$21:$B$50,B59)+COUNTIF($B$59:$B$128,B59)=1</formula1>
    </dataValidation>
    <dataValidation type="custom" allowBlank="1" showInputMessage="1" showErrorMessage="1" errorTitle="入力データ重複" error="入力したUN番号が重複しています。" sqref="B21:B24" xr:uid="{EC35A460-4325-41D2-8358-2DBCA3D63263}">
      <formula1>COUNTIF($B$21:$B$50,B21)+COUNTIF($B$63:$B$127,B21)=1</formula1>
    </dataValidation>
    <dataValidation type="custom" allowBlank="1" showInputMessage="1" showErrorMessage="1" errorTitle="入力データ重複" error="入力したUN番号が重複しています。" sqref="B27:B50 B123:B127" xr:uid="{82B896E4-7A7D-4E7A-9303-FAF68879167F}">
      <formula1>COUNTIF($B$21:$B$50,B27)+COUNTIF($B$59:$B$127,B27)=1</formula1>
    </dataValidation>
    <dataValidation type="custom" allowBlank="1" showInputMessage="1" showErrorMessage="1" errorTitle="入力規則" error="この欄は半角カタカナで入れてください。" sqref="F59:G126" xr:uid="{0D23DD42-9000-4CBA-92BE-96F6DEBB7E03}">
      <formula1>LEN(F59:G127)=LENB(F59:G127)</formula1>
    </dataValidation>
    <dataValidation type="custom" allowBlank="1" showInputMessage="1" showErrorMessage="1" errorTitle="入力規則" error="この欄は半角カタカナで入れてください。" sqref="F127:G127" xr:uid="{3C7EFF6C-FED0-471D-AF8C-DADD02908C10}">
      <formula1>LEN(F127:G192)=LENB(F127:G192)</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80" zoomScaleNormal="80" zoomScaleSheetLayoutView="100" workbookViewId="0">
      <selection activeCell="C117" sqref="C117:D117"/>
    </sheetView>
  </sheetViews>
  <sheetFormatPr defaultColWidth="8.90625" defaultRowHeight="18" customHeight="1"/>
  <cols>
    <col min="1" max="2" width="3.453125" style="215" customWidth="1"/>
    <col min="3" max="3" width="2.36328125" style="215" customWidth="1"/>
    <col min="4" max="4" width="3.90625" style="206" customWidth="1"/>
    <col min="5" max="5" width="13.90625" style="206" bestFit="1" customWidth="1"/>
    <col min="6" max="6" width="15.08984375" style="206" customWidth="1"/>
    <col min="7" max="7" width="3" style="206" customWidth="1"/>
    <col min="8" max="8" width="18.08984375" style="206" customWidth="1"/>
    <col min="9" max="10" width="7.453125" style="206" customWidth="1"/>
    <col min="11" max="11" width="15.08984375" style="206" customWidth="1"/>
    <col min="12" max="12" width="15" style="215" bestFit="1" customWidth="1"/>
    <col min="13" max="13" width="6.6328125" style="206" bestFit="1" customWidth="1"/>
    <col min="14" max="15" width="3.453125" style="206" bestFit="1" customWidth="1"/>
    <col min="16" max="16" width="8.453125" style="206" customWidth="1"/>
    <col min="17" max="17" width="8.90625" style="206"/>
    <col min="18" max="18" width="6.36328125" style="206" bestFit="1" customWidth="1"/>
    <col min="19" max="16384" width="8.90625" style="206"/>
  </cols>
  <sheetData>
    <row r="1" spans="1:16" ht="22.5" customHeight="1">
      <c r="A1" s="472" t="s">
        <v>590</v>
      </c>
      <c r="B1" s="472"/>
      <c r="C1" s="472"/>
      <c r="D1" s="472"/>
      <c r="E1" s="472"/>
      <c r="F1" s="472"/>
      <c r="G1" s="472"/>
      <c r="H1" s="472"/>
      <c r="I1" s="472"/>
      <c r="J1" s="472"/>
      <c r="K1" s="472"/>
      <c r="L1" s="472"/>
      <c r="M1" s="472"/>
      <c r="N1" s="472"/>
      <c r="O1" s="472"/>
      <c r="P1" s="472"/>
    </row>
    <row r="2" spans="1:16" ht="19.75" customHeight="1">
      <c r="A2" s="473" t="s">
        <v>577</v>
      </c>
      <c r="B2" s="473"/>
      <c r="C2" s="473"/>
      <c r="D2" s="473"/>
      <c r="E2" s="473"/>
      <c r="F2" s="473"/>
      <c r="G2" s="473"/>
      <c r="H2" s="473"/>
      <c r="I2" s="473"/>
      <c r="J2" s="473"/>
      <c r="K2" s="474"/>
      <c r="L2" s="474"/>
      <c r="M2" s="474"/>
      <c r="N2" s="474"/>
      <c r="O2" s="474"/>
      <c r="P2" s="474"/>
    </row>
    <row r="3" spans="1:16" ht="19.75" customHeight="1">
      <c r="A3" s="578" t="s">
        <v>105</v>
      </c>
      <c r="B3" s="475"/>
      <c r="C3" s="476"/>
      <c r="D3" s="477">
        <f>【入力用】チーム登録!D19</f>
        <v>0</v>
      </c>
      <c r="E3" s="478"/>
      <c r="F3" s="217" t="s">
        <v>184</v>
      </c>
      <c r="G3" s="479">
        <f>【入力用】チーム登録!D18</f>
        <v>0</v>
      </c>
      <c r="H3" s="479"/>
      <c r="I3" s="479"/>
      <c r="J3" s="478"/>
      <c r="K3" s="219" t="s">
        <v>114</v>
      </c>
      <c r="L3" s="218">
        <f>【入力用】チーム登録!D17</f>
        <v>0</v>
      </c>
      <c r="M3" s="220" t="s">
        <v>211</v>
      </c>
      <c r="N3" s="221"/>
      <c r="O3" s="222" t="s">
        <v>67</v>
      </c>
      <c r="P3" s="223">
        <v>1</v>
      </c>
    </row>
    <row r="4" spans="1:16" ht="19.75" customHeight="1">
      <c r="A4" s="579" t="s">
        <v>50</v>
      </c>
      <c r="B4" s="482">
        <f>【入力用】チーム登録!D16</f>
        <v>0</v>
      </c>
      <c r="C4" s="483"/>
      <c r="D4" s="486" t="s">
        <v>66</v>
      </c>
      <c r="E4" s="581">
        <f>【入力用】チーム登録!D15</f>
        <v>0</v>
      </c>
      <c r="F4" s="582"/>
      <c r="G4" s="492" t="s">
        <v>15</v>
      </c>
      <c r="H4" s="503" t="str">
        <f>【入力用】チーム登録!D20 &amp; "　" &amp; 【入力用】チーム登録!D21</f>
        <v>　</v>
      </c>
      <c r="I4" s="504"/>
      <c r="J4" s="504"/>
      <c r="K4" s="504"/>
      <c r="L4" s="504"/>
      <c r="M4" s="504"/>
      <c r="N4" s="504"/>
      <c r="O4" s="504"/>
      <c r="P4" s="505"/>
    </row>
    <row r="5" spans="1:16" ht="19.75" customHeight="1">
      <c r="A5" s="580"/>
      <c r="B5" s="484"/>
      <c r="C5" s="485"/>
      <c r="D5" s="487"/>
      <c r="E5" s="490">
        <f>【入力用】チーム登録!D14</f>
        <v>0</v>
      </c>
      <c r="F5" s="491"/>
      <c r="G5" s="493"/>
      <c r="H5" s="506"/>
      <c r="I5" s="507"/>
      <c r="J5" s="507"/>
      <c r="K5" s="507"/>
      <c r="L5" s="507"/>
      <c r="M5" s="507"/>
      <c r="N5" s="507"/>
      <c r="O5" s="507"/>
      <c r="P5" s="508"/>
    </row>
    <row r="6" spans="1:16" ht="10" customHeight="1">
      <c r="A6" s="509"/>
      <c r="B6" s="509"/>
      <c r="C6" s="509"/>
      <c r="D6" s="509"/>
      <c r="E6" s="509"/>
      <c r="F6" s="509"/>
      <c r="G6" s="509"/>
      <c r="H6" s="509"/>
      <c r="I6" s="509"/>
      <c r="J6" s="509"/>
      <c r="K6" s="509"/>
      <c r="L6" s="509"/>
      <c r="M6" s="509"/>
      <c r="N6" s="509"/>
      <c r="O6" s="509"/>
      <c r="P6" s="509"/>
    </row>
    <row r="7" spans="1:16" s="215" customFormat="1" ht="19.75" customHeight="1">
      <c r="A7" s="563" t="s">
        <v>68</v>
      </c>
      <c r="B7" s="510"/>
      <c r="C7" s="511"/>
      <c r="D7" s="514" t="s">
        <v>17</v>
      </c>
      <c r="E7" s="516" t="s">
        <v>69</v>
      </c>
      <c r="F7" s="518" t="s">
        <v>254</v>
      </c>
      <c r="G7" s="520" t="s">
        <v>70</v>
      </c>
      <c r="H7" s="521"/>
      <c r="I7" s="521"/>
      <c r="J7" s="521"/>
      <c r="K7" s="522"/>
      <c r="L7" s="523" t="s">
        <v>156</v>
      </c>
      <c r="M7" s="492" t="s">
        <v>157</v>
      </c>
      <c r="N7" s="492"/>
      <c r="O7" s="516" t="s">
        <v>158</v>
      </c>
      <c r="P7" s="525"/>
    </row>
    <row r="8" spans="1:16" s="215" customFormat="1" ht="19.75" customHeight="1">
      <c r="A8" s="564"/>
      <c r="B8" s="512"/>
      <c r="C8" s="513"/>
      <c r="D8" s="515"/>
      <c r="E8" s="517"/>
      <c r="F8" s="519"/>
      <c r="G8" s="520"/>
      <c r="H8" s="521"/>
      <c r="I8" s="521"/>
      <c r="J8" s="521"/>
      <c r="K8" s="522"/>
      <c r="L8" s="524"/>
      <c r="M8" s="493"/>
      <c r="N8" s="493"/>
      <c r="O8" s="517"/>
      <c r="P8" s="526"/>
    </row>
    <row r="9" spans="1:16" ht="19.75" customHeight="1">
      <c r="A9" s="495" t="s">
        <v>72</v>
      </c>
      <c r="B9" s="496"/>
      <c r="C9" s="497"/>
      <c r="D9" s="228" t="str">
        <f>【入力用】個人登録票!D9</f>
        <v>-</v>
      </c>
      <c r="E9" s="229">
        <f>【入力用】個人登録票!E9</f>
        <v>0</v>
      </c>
      <c r="F9" s="288">
        <f>【入力用】個人登録票!F9</f>
        <v>0</v>
      </c>
      <c r="G9" s="498">
        <f>【入力用】個人登録票!G9</f>
        <v>0</v>
      </c>
      <c r="H9" s="499"/>
      <c r="I9" s="499"/>
      <c r="J9" s="499"/>
      <c r="K9" s="500"/>
      <c r="L9" s="289">
        <f>【入力用】個人登録票!L9</f>
        <v>0</v>
      </c>
      <c r="M9" s="576">
        <f>【入力用】個人登録票!M9</f>
        <v>0</v>
      </c>
      <c r="N9" s="576"/>
      <c r="O9" s="577">
        <f>【入力用】個人登録票!O9</f>
        <v>0</v>
      </c>
      <c r="P9" s="577"/>
    </row>
    <row r="10" spans="1:16" ht="19.75" customHeight="1">
      <c r="A10" s="495" t="s">
        <v>73</v>
      </c>
      <c r="B10" s="496"/>
      <c r="C10" s="497"/>
      <c r="D10" s="234">
        <f>【入力用】個人登録票!D10</f>
        <v>30</v>
      </c>
      <c r="E10" s="229">
        <f>【入力用】個人登録票!E10</f>
        <v>0</v>
      </c>
      <c r="F10" s="288">
        <f>【入力用】個人登録票!F10</f>
        <v>0</v>
      </c>
      <c r="G10" s="498">
        <f>【入力用】個人登録票!G10</f>
        <v>0</v>
      </c>
      <c r="H10" s="499"/>
      <c r="I10" s="499"/>
      <c r="J10" s="499"/>
      <c r="K10" s="500"/>
      <c r="L10" s="289">
        <f>【入力用】個人登録票!L10</f>
        <v>0</v>
      </c>
      <c r="M10" s="576">
        <f>【入力用】個人登録票!M10</f>
        <v>0</v>
      </c>
      <c r="N10" s="576"/>
      <c r="O10" s="577">
        <f>【入力用】個人登録票!O10</f>
        <v>0</v>
      </c>
      <c r="P10" s="577"/>
    </row>
    <row r="11" spans="1:16" ht="19.75" customHeight="1">
      <c r="A11" s="495" t="s">
        <v>74</v>
      </c>
      <c r="B11" s="496"/>
      <c r="C11" s="497"/>
      <c r="D11" s="234">
        <f>【入力用】個人登録票!D11</f>
        <v>31</v>
      </c>
      <c r="E11" s="229">
        <f>【入力用】個人登録票!E11</f>
        <v>0</v>
      </c>
      <c r="F11" s="230">
        <f>【入力用】個人登録票!F11</f>
        <v>0</v>
      </c>
      <c r="G11" s="498">
        <f>【入力用】個人登録票!G11</f>
        <v>0</v>
      </c>
      <c r="H11" s="499"/>
      <c r="I11" s="499"/>
      <c r="J11" s="499"/>
      <c r="K11" s="500"/>
      <c r="L11" s="231">
        <f>【入力用】個人登録票!L11</f>
        <v>0</v>
      </c>
      <c r="M11" s="576">
        <f>【入力用】個人登録票!M11</f>
        <v>0</v>
      </c>
      <c r="N11" s="576"/>
      <c r="O11" s="577">
        <f>【入力用】個人登録票!O11</f>
        <v>0</v>
      </c>
      <c r="P11" s="577"/>
    </row>
    <row r="12" spans="1:16" ht="19.75" customHeight="1">
      <c r="A12" s="495" t="s">
        <v>74</v>
      </c>
      <c r="B12" s="496"/>
      <c r="C12" s="497"/>
      <c r="D12" s="234">
        <f>【入力用】個人登録票!D12</f>
        <v>32</v>
      </c>
      <c r="E12" s="229">
        <f>【入力用】個人登録票!E12</f>
        <v>0</v>
      </c>
      <c r="F12" s="230">
        <f>【入力用】個人登録票!F12</f>
        <v>0</v>
      </c>
      <c r="G12" s="498">
        <f>【入力用】個人登録票!G12</f>
        <v>0</v>
      </c>
      <c r="H12" s="499"/>
      <c r="I12" s="499"/>
      <c r="J12" s="499"/>
      <c r="K12" s="500"/>
      <c r="L12" s="231">
        <f>【入力用】個人登録票!L12</f>
        <v>0</v>
      </c>
      <c r="M12" s="576">
        <f>【入力用】個人登録票!M12</f>
        <v>0</v>
      </c>
      <c r="N12" s="576"/>
      <c r="O12" s="577">
        <f>【入力用】個人登録票!O12</f>
        <v>0</v>
      </c>
      <c r="P12" s="577"/>
    </row>
    <row r="13" spans="1:16" ht="19.75" customHeight="1">
      <c r="A13" s="495" t="s">
        <v>75</v>
      </c>
      <c r="B13" s="496"/>
      <c r="C13" s="497"/>
      <c r="D13" s="228" t="str">
        <f>【入力用】個人登録票!D13</f>
        <v>-</v>
      </c>
      <c r="E13" s="229">
        <f>【入力用】個人登録票!E13</f>
        <v>0</v>
      </c>
      <c r="F13" s="230">
        <f>【入力用】個人登録票!F13</f>
        <v>0</v>
      </c>
      <c r="G13" s="498">
        <f>【入力用】個人登録票!G13</f>
        <v>0</v>
      </c>
      <c r="H13" s="499"/>
      <c r="I13" s="499"/>
      <c r="J13" s="499"/>
      <c r="K13" s="500"/>
      <c r="L13" s="231">
        <f>【入力用】個人登録票!L13</f>
        <v>0</v>
      </c>
      <c r="M13" s="576">
        <f>【入力用】個人登録票!M13</f>
        <v>0</v>
      </c>
      <c r="N13" s="576"/>
      <c r="O13" s="577">
        <f>【入力用】個人登録票!O13</f>
        <v>0</v>
      </c>
      <c r="P13" s="577"/>
    </row>
    <row r="14" spans="1:16" ht="19.75" customHeight="1">
      <c r="A14" s="495" t="s">
        <v>76</v>
      </c>
      <c r="B14" s="496"/>
      <c r="C14" s="497"/>
      <c r="D14" s="229">
        <f>【入力用】個人登録票!D14</f>
        <v>10</v>
      </c>
      <c r="E14" s="229">
        <f>【入力用】個人登録票!E14</f>
        <v>0</v>
      </c>
      <c r="F14" s="230">
        <f>【入力用】個人登録票!F14</f>
        <v>0</v>
      </c>
      <c r="G14" s="498">
        <f>【入力用】個人登録票!G14</f>
        <v>0</v>
      </c>
      <c r="H14" s="499"/>
      <c r="I14" s="499"/>
      <c r="J14" s="499"/>
      <c r="K14" s="500"/>
      <c r="L14" s="231">
        <f>【入力用】個人登録票!L14</f>
        <v>0</v>
      </c>
      <c r="M14" s="576">
        <f>【入力用】個人登録票!M14</f>
        <v>0</v>
      </c>
      <c r="N14" s="576"/>
      <c r="O14" s="577">
        <f>【入力用】個人登録票!O14</f>
        <v>0</v>
      </c>
      <c r="P14" s="577"/>
    </row>
    <row r="15" spans="1:16" ht="19.75" customHeight="1">
      <c r="A15" s="495" t="s">
        <v>77</v>
      </c>
      <c r="B15" s="496"/>
      <c r="C15" s="497"/>
      <c r="D15" s="229" t="str">
        <f>【入力用】個人登録票!D15</f>
        <v>-</v>
      </c>
      <c r="E15" s="229">
        <f>【入力用】個人登録票!E15</f>
        <v>0</v>
      </c>
      <c r="F15" s="230">
        <f>【入力用】個人登録票!F15</f>
        <v>0</v>
      </c>
      <c r="G15" s="498">
        <f>【入力用】個人登録票!G15</f>
        <v>0</v>
      </c>
      <c r="H15" s="499"/>
      <c r="I15" s="499"/>
      <c r="J15" s="499"/>
      <c r="K15" s="500"/>
      <c r="L15" s="231">
        <f>【入力用】個人登録票!L15</f>
        <v>0</v>
      </c>
      <c r="M15" s="576">
        <f>【入力用】個人登録票!M15</f>
        <v>0</v>
      </c>
      <c r="N15" s="576"/>
      <c r="O15" s="577">
        <f>【入力用】個人登録票!O15</f>
        <v>0</v>
      </c>
      <c r="P15" s="577"/>
    </row>
    <row r="16" spans="1:16" ht="19.75" customHeight="1">
      <c r="A16" s="495" t="s">
        <v>64</v>
      </c>
      <c r="B16" s="496"/>
      <c r="C16" s="497"/>
      <c r="D16" s="229" t="str">
        <f>【入力用】個人登録票!D16</f>
        <v>-</v>
      </c>
      <c r="E16" s="229">
        <f>【入力用】個人登録票!E16</f>
        <v>0</v>
      </c>
      <c r="F16" s="230">
        <f>【入力用】個人登録票!F16</f>
        <v>0</v>
      </c>
      <c r="G16" s="498">
        <f>【入力用】個人登録票!G16</f>
        <v>0</v>
      </c>
      <c r="H16" s="499"/>
      <c r="I16" s="499"/>
      <c r="J16" s="499"/>
      <c r="K16" s="500"/>
      <c r="L16" s="231">
        <f>【入力用】個人登録票!L16</f>
        <v>0</v>
      </c>
      <c r="M16" s="576">
        <f>【入力用】個人登録票!M16</f>
        <v>0</v>
      </c>
      <c r="N16" s="576"/>
      <c r="O16" s="577">
        <f>【入力用】個人登録票!O16</f>
        <v>0</v>
      </c>
      <c r="P16" s="577"/>
    </row>
    <row r="17" spans="1:18" ht="19.75" customHeight="1">
      <c r="A17" s="495" t="s">
        <v>78</v>
      </c>
      <c r="B17" s="496"/>
      <c r="C17" s="497"/>
      <c r="D17" s="229" t="str">
        <f>【入力用】個人登録票!D17</f>
        <v>-</v>
      </c>
      <c r="E17" s="229">
        <f>【入力用】個人登録票!E17</f>
        <v>0</v>
      </c>
      <c r="F17" s="230">
        <f>【入力用】個人登録票!F17</f>
        <v>0</v>
      </c>
      <c r="G17" s="498">
        <f>【入力用】個人登録票!G17</f>
        <v>0</v>
      </c>
      <c r="H17" s="499"/>
      <c r="I17" s="499"/>
      <c r="J17" s="499"/>
      <c r="K17" s="500"/>
      <c r="L17" s="231">
        <f>【入力用】個人登録票!L17</f>
        <v>0</v>
      </c>
      <c r="M17" s="576">
        <f>【入力用】個人登録票!M17</f>
        <v>0</v>
      </c>
      <c r="N17" s="576"/>
      <c r="O17" s="577">
        <f>【入力用】個人登録票!O17</f>
        <v>0</v>
      </c>
      <c r="P17" s="577"/>
    </row>
    <row r="18" spans="1:18" ht="10" customHeight="1">
      <c r="A18" s="509"/>
      <c r="B18" s="509"/>
      <c r="C18" s="509"/>
      <c r="D18" s="509"/>
      <c r="E18" s="509"/>
      <c r="F18" s="509"/>
      <c r="G18" s="509"/>
      <c r="H18" s="509"/>
      <c r="I18" s="509"/>
      <c r="J18" s="509"/>
      <c r="K18" s="509"/>
      <c r="L18" s="509"/>
      <c r="M18" s="509"/>
      <c r="N18" s="509"/>
      <c r="O18" s="509"/>
      <c r="P18" s="509"/>
    </row>
    <row r="19" spans="1:18" s="215" customFormat="1" ht="21" customHeight="1">
      <c r="A19" s="514" t="s">
        <v>185</v>
      </c>
      <c r="B19" s="514" t="s">
        <v>17</v>
      </c>
      <c r="C19" s="543" t="s">
        <v>79</v>
      </c>
      <c r="D19" s="544"/>
      <c r="E19" s="547" t="s">
        <v>69</v>
      </c>
      <c r="F19" s="549" t="s">
        <v>254</v>
      </c>
      <c r="G19" s="544"/>
      <c r="H19" s="547" t="s">
        <v>103</v>
      </c>
      <c r="I19" s="547" t="s">
        <v>150</v>
      </c>
      <c r="J19" s="547"/>
      <c r="K19" s="547"/>
      <c r="L19" s="516" t="s">
        <v>151</v>
      </c>
      <c r="M19" s="553" t="s">
        <v>106</v>
      </c>
      <c r="N19" s="243" t="s">
        <v>152</v>
      </c>
      <c r="O19" s="244" t="s">
        <v>154</v>
      </c>
      <c r="P19" s="533" t="s">
        <v>71</v>
      </c>
    </row>
    <row r="20" spans="1:18" s="215" customFormat="1" ht="21" customHeight="1">
      <c r="A20" s="515"/>
      <c r="B20" s="515"/>
      <c r="C20" s="545"/>
      <c r="D20" s="546"/>
      <c r="E20" s="548"/>
      <c r="F20" s="550"/>
      <c r="G20" s="546"/>
      <c r="H20" s="548"/>
      <c r="I20" s="548"/>
      <c r="J20" s="548"/>
      <c r="K20" s="548"/>
      <c r="L20" s="517"/>
      <c r="M20" s="554"/>
      <c r="N20" s="245" t="s">
        <v>153</v>
      </c>
      <c r="O20" s="246" t="s">
        <v>153</v>
      </c>
      <c r="P20" s="534"/>
      <c r="R20" s="215" t="s">
        <v>306</v>
      </c>
    </row>
    <row r="21" spans="1:18" ht="19.75" customHeight="1">
      <c r="A21" s="289" t="str">
        <f>【入力用】個人登録票!A21</f>
        <v>10</v>
      </c>
      <c r="B21" s="290" t="str">
        <f>IF(ISERROR(VLOOKUP(A21,【入力用】個人登録票!$A$21:$P$50,2,FALSE)),"",VLOOKUP(A21,【入力用】個人登録票!$A$21:$P$50,2,FALSE)) &amp; IF(ISERROR(VLOOKUP(A21,【入力用】個人登録票!$A$59:$P$127,2,FALSE)),"",VLOOKUP(A21,【入力用】個人登録票!$A$59:$P$127,2,FALSE))</f>
        <v>10</v>
      </c>
      <c r="C21" s="567" t="str">
        <f>IF(ISERROR(VLOOKUP(A21,【入力用】個人登録票!$A$21:$P$50,3,FALSE)),"",VLOOKUP(A21,【入力用】個人登録票!$A$21:$P$50,3,FALSE)) &amp; IF(ISERROR(VLOOKUP(A21,【入力用】個人登録票!$A$59:$P$127,3,FALSE)),"",VLOOKUP(A21,【入力用】個人登録票!$A$59:$P$127,3,FALSE))</f>
        <v/>
      </c>
      <c r="D21" s="568"/>
      <c r="E21" s="291" t="str">
        <f>IF(ISERROR(VLOOKUP(A21,【入力用】個人登録票!$A$21:$P$50,5,FALSE)),"",VLOOKUP(A21,【入力用】個人登録票!$A$21:$P$50,5,FALSE)) &amp; IF(ISERROR(VLOOKUP(A21,【入力用】個人登録票!$A$59:$P$127,5,FALSE)),"",VLOOKUP(A21,【入力用】個人登録票!$A$59:$P$127,5,FALSE))</f>
        <v/>
      </c>
      <c r="F21" s="569" t="str">
        <f>IF(ISERROR(VLOOKUP(A21,【入力用】個人登録票!$A$21:$P$50,6,FALSE)),"",VLOOKUP(A21,【入力用】個人登録票!$A$21:$P$50,6,FALSE)) &amp; IF(ISERROR(VLOOKUP(A21,【入力用】個人登録票!$A$59:$P$127,6,FALSE)),"",VLOOKUP(A21,【入力用】個人登録票!$A$59:$P$127,6,FALSE))</f>
        <v/>
      </c>
      <c r="G21" s="568"/>
      <c r="H21" s="293" t="str">
        <f>IF(ISERROR(VLOOKUP(A21,【入力用】個人登録票!$A$21:$P$50,8,FALSE)),"",VLOOKUP(A21,【入力用】個人登録票!$A$21:$P$50,8,FALSE)) &amp; IF(ISERROR(VLOOKUP(A21,【入力用】個人登録票!$A$59:$P$127,8,FALSE)),"",VLOOKUP(A21,【入力用】個人登録票!$A$59:$P$127,8,FALSE))</f>
        <v/>
      </c>
      <c r="I21" s="292" t="str">
        <f>IF(ISERROR(VLOOKUP(A21,【入力用】個人登録票!$A$21:$P$50,9,FALSE)),"",VLOOKUP(A21,【入力用】個人登録票!$A$21:$P$50,9,FALSE)) &amp; IF(ISERROR(VLOOKUP(A21,【入力用】個人登録票!$A$59:$P$127,9,FALSE)),"",VLOOKUP(A21,【入力用】個人登録票!$A$59:$P$127,9,FALSE))</f>
        <v/>
      </c>
      <c r="J21" s="570" t="str">
        <f>IF(ISERROR(VLOOKUP(A21,【入力用】個人登録票!$A$21:$P$50,10,FALSE)),"",VLOOKUP(A21,【入力用】個人登録票!$A$21:$P$50,10,FALSE)) &amp; IF(ISERROR(VLOOKUP(A21,【入力用】個人登録票!$A$59:$P$127,10,FALSE)),"",VLOOKUP(A21,【入力用】個人登録票!$A$59:$P$127,10,FALSE))</f>
        <v/>
      </c>
      <c r="K21" s="572"/>
      <c r="L21" s="294" t="str">
        <f>TEXT(IF(ISERROR(VLOOKUP(A21,【入力用】個人登録票!$A$21:$P$50,12,FALSE)),"",VLOOKUP(A21,【入力用】個人登録票!$A$21:$P$50,12,FALSE)) &amp; IF(ISERROR(VLOOKUP(A21,【入力用】個人登録票!$A$59:$P$127,12,FALSE)),"",VLOOKUP(A21,【入力用】個人登録票!$A$59:$P$127,12,FALSE)),"ge.m.d")</f>
        <v/>
      </c>
      <c r="M21" s="295" t="str">
        <f>IF(ISERROR(VLOOKUP(A21,【入力用】個人登録票!$A$21:$P$50,13,FALSE)),"",VLOOKUP(A21,【入力用】個人登録票!$A$21:$P$50,13,FALSE)) &amp; IF(ISERROR(VLOOKUP(A21,【入力用】個人登録票!$A$59:$P$127,13,FALSE)),"",VLOOKUP(A21,【入力用】個人登録票!$A$59:$P$127,13,FALSE))</f>
        <v/>
      </c>
      <c r="N21" s="296" t="str">
        <f>IF(ISERROR(VLOOKUP(A21,【入力用】個人登録票!$A$21:$P$50,14,FALSE)),"",VLOOKUP(A21,【入力用】個人登録票!$A$21:$P$50,14,FALSE)) &amp; IF(ISERROR(VLOOKUP(A21,【入力用】個人登録票!$A$59:$P$127,14,FALSE)),"",VLOOKUP(A21,【入力用】個人登録票!$A$59:$P$127,14,FALSE))</f>
        <v/>
      </c>
      <c r="O21" s="297" t="str">
        <f>IF(ISERROR(VLOOKUP(A21,【入力用】個人登録票!$A$21:$P$50,15,FALSE)),"",VLOOKUP(A21,【入力用】個人登録票!$A$21:$P$50,15,FALSE)) &amp; IF(ISERROR(VLOOKUP(A21,【入力用】個人登録票!$A$59:$P$127,15,FALSE)),"",VLOOKUP(A21,【入力用】個人登録票!$A$59:$P$127,15,FALSE))</f>
        <v/>
      </c>
      <c r="P21" s="298" t="str">
        <f>IF(ISERROR(VLOOKUP(A21,【入力用】個人登録票!$A$21:$P$50,16,FALSE)),"",VLOOKUP(A21,【入力用】個人登録票!$A$21:$P$50,16,FALSE)) &amp; IF(ISERROR(VLOOKUP(A21,【入力用】個人登録票!$A$59:$P$127,16,FALSE)),"",VLOOKUP(A21,【入力用】個人登録票!$A$59:$P$127,16,FALSE))</f>
        <v/>
      </c>
      <c r="R21" s="215">
        <f>IF(ISERROR(VLOOKUP(A21,【入力用】個人登録票!$A$21:$R$50,18,FALSE)),"",VLOOKUP(A21,【入力用】個人登録票!$A$21:$R$50,18,FALSE))</f>
        <v>0</v>
      </c>
    </row>
    <row r="22" spans="1:18" ht="19.75" customHeight="1">
      <c r="A22" s="289" t="str">
        <f>【入力用】個人登録票!A22</f>
        <v>30</v>
      </c>
      <c r="B22" s="290" t="str">
        <f>IF(ISERROR(VLOOKUP(A22,【入力用】個人登録票!$A$21:$P$50,2,FALSE)),"",VLOOKUP(A22,【入力用】個人登録票!$A$21:$P$50,2,FALSE)) &amp; IF(ISERROR(VLOOKUP(A22,【入力用】個人登録票!$A$59:$P$127,2,FALSE)),"",VLOOKUP(A22,【入力用】個人登録票!$A$59:$P$127,2,FALSE))</f>
        <v>30</v>
      </c>
      <c r="C22" s="567" t="str">
        <f>IF(ISERROR(VLOOKUP(A22,【入力用】個人登録票!$A$21:$P$50,3,FALSE)),"",VLOOKUP(A22,【入力用】個人登録票!$A$21:$P$50,3,FALSE)) &amp; IF(ISERROR(VLOOKUP(A22,【入力用】個人登録票!$A$59:$P$127,3,FALSE)),"",VLOOKUP(A22,【入力用】個人登録票!$A$59:$P$127,3,FALSE))</f>
        <v/>
      </c>
      <c r="D22" s="568"/>
      <c r="E22" s="291" t="str">
        <f>IF(ISERROR(VLOOKUP(A22,【入力用】個人登録票!$A$21:$P$50,5,FALSE)),"",VLOOKUP(A22,【入力用】個人登録票!$A$21:$P$50,5,FALSE)) &amp; IF(ISERROR(VLOOKUP(A22,【入力用】個人登録票!$A$59:$P$127,5,FALSE)),"",VLOOKUP(A22,【入力用】個人登録票!$A$59:$P$127,5,FALSE))</f>
        <v/>
      </c>
      <c r="F22" s="569" t="str">
        <f>IF(ISERROR(VLOOKUP(A22,【入力用】個人登録票!$A$21:$P$50,6,FALSE)),"",VLOOKUP(A22,【入力用】個人登録票!$A$21:$P$50,6,FALSE)) &amp; IF(ISERROR(VLOOKUP(A22,【入力用】個人登録票!$A$59:$P$127,6,FALSE)),"",VLOOKUP(A22,【入力用】個人登録票!$A$59:$P$127,6,FALSE))</f>
        <v/>
      </c>
      <c r="G22" s="568"/>
      <c r="H22" s="293" t="str">
        <f>IF(ISERROR(VLOOKUP(A22,【入力用】個人登録票!$A$21:$P$50,8,FALSE)),"",VLOOKUP(A22,【入力用】個人登録票!$A$21:$P$50,8,FALSE)) &amp; IF(ISERROR(VLOOKUP(A22,【入力用】個人登録票!$A$59:$P$127,8,FALSE)),"",VLOOKUP(A22,【入力用】個人登録票!$A$59:$P$127,8,FALSE))</f>
        <v/>
      </c>
      <c r="I22" s="292" t="str">
        <f>IF(ISERROR(VLOOKUP(A22,【入力用】個人登録票!$A$21:$P$50,9,FALSE)),"",VLOOKUP(A22,【入力用】個人登録票!$A$21:$P$50,9,FALSE)) &amp; IF(ISERROR(VLOOKUP(A22,【入力用】個人登録票!$A$59:$P$127,9,FALSE)),"",VLOOKUP(A22,【入力用】個人登録票!$A$59:$P$127,9,FALSE))</f>
        <v/>
      </c>
      <c r="J22" s="570" t="str">
        <f>IF(ISERROR(VLOOKUP(A22,【入力用】個人登録票!$A$21:$P$50,10,FALSE)),"",VLOOKUP(A22,【入力用】個人登録票!$A$21:$P$50,10,FALSE)) &amp; IF(ISERROR(VLOOKUP(A22,【入力用】個人登録票!$A$59:$P$127,10,FALSE)),"",VLOOKUP(A22,【入力用】個人登録票!$A$59:$P$127,10,FALSE))</f>
        <v/>
      </c>
      <c r="K22" s="572"/>
      <c r="L22" s="294" t="str">
        <f>TEXT(IF(ISERROR(VLOOKUP(A22,【入力用】個人登録票!$A$21:$P$50,12,FALSE)),"",VLOOKUP(A22,【入力用】個人登録票!$A$21:$P$50,12,FALSE)) &amp; IF(ISERROR(VLOOKUP(A22,【入力用】個人登録票!$A$59:$P$127,12,FALSE)),"",VLOOKUP(A22,【入力用】個人登録票!$A$59:$P$127,12,FALSE)),"ge.m.d")</f>
        <v/>
      </c>
      <c r="M22" s="295" t="str">
        <f>IF(ISERROR(VLOOKUP(A22,【入力用】個人登録票!$A$21:$P$50,13,FALSE)),"",VLOOKUP(A22,【入力用】個人登録票!$A$21:$P$50,13,FALSE)) &amp; IF(ISERROR(VLOOKUP(A22,【入力用】個人登録票!$A$59:$P$127,13,FALSE)),"",VLOOKUP(A22,【入力用】個人登録票!$A$59:$P$127,13,FALSE))</f>
        <v/>
      </c>
      <c r="N22" s="296" t="str">
        <f>IF(ISERROR(VLOOKUP(A22,【入力用】個人登録票!$A$21:$P$50,14,FALSE)),"",VLOOKUP(A22,【入力用】個人登録票!$A$21:$P$50,14,FALSE)) &amp; IF(ISERROR(VLOOKUP(A22,【入力用】個人登録票!$A$59:$P$127,14,FALSE)),"",VLOOKUP(A22,【入力用】個人登録票!$A$59:$P$127,14,FALSE))</f>
        <v/>
      </c>
      <c r="O22" s="297" t="str">
        <f>IF(ISERROR(VLOOKUP(A22,【入力用】個人登録票!$A$21:$P$50,15,FALSE)),"",VLOOKUP(A22,【入力用】個人登録票!$A$21:$P$50,15,FALSE)) &amp; IF(ISERROR(VLOOKUP(A22,【入力用】個人登録票!$A$59:$P$127,15,FALSE)),"",VLOOKUP(A22,【入力用】個人登録票!$A$59:$P$127,15,FALSE))</f>
        <v/>
      </c>
      <c r="P22" s="298" t="str">
        <f>IF(ISERROR(VLOOKUP(A22,【入力用】個人登録票!$A$21:$P$50,16,FALSE)),"",VLOOKUP(A22,【入力用】個人登録票!$A$21:$P$50,16,FALSE)) &amp; IF(ISERROR(VLOOKUP(A22,【入力用】個人登録票!$A$59:$P$127,16,FALSE)),"",VLOOKUP(A22,【入力用】個人登録票!$A$59:$P$127,16,FALSE))</f>
        <v/>
      </c>
      <c r="R22" s="215">
        <f>IF(ISERROR(VLOOKUP(A22,【入力用】個人登録票!$A$21:$R$50,18,FALSE)),"",VLOOKUP(A22,【入力用】個人登録票!$A$21:$R$50,18,FALSE))</f>
        <v>0</v>
      </c>
    </row>
    <row r="23" spans="1:18" ht="19.75" customHeight="1">
      <c r="A23" s="289" t="str">
        <f>【入力用】個人登録票!A23</f>
        <v>31</v>
      </c>
      <c r="B23" s="290" t="str">
        <f>IF(ISERROR(VLOOKUP(A23,【入力用】個人登録票!$A$21:$P$50,2,FALSE)),"",VLOOKUP(A23,【入力用】個人登録票!$A$21:$P$50,2,FALSE)) &amp; IF(ISERROR(VLOOKUP(A23,【入力用】個人登録票!$A$59:$P$127,2,FALSE)),"",VLOOKUP(A23,【入力用】個人登録票!$A$59:$P$127,2,FALSE))</f>
        <v>31</v>
      </c>
      <c r="C23" s="567" t="str">
        <f>IF(ISERROR(VLOOKUP(A23,【入力用】個人登録票!$A$21:$P$50,3,FALSE)),"",VLOOKUP(A23,【入力用】個人登録票!$A$21:$P$50,3,FALSE)) &amp; IF(ISERROR(VLOOKUP(A23,【入力用】個人登録票!$A$59:$P$127,3,FALSE)),"",VLOOKUP(A23,【入力用】個人登録票!$A$59:$P$127,3,FALSE))</f>
        <v/>
      </c>
      <c r="D23" s="568"/>
      <c r="E23" s="291" t="str">
        <f>IF(ISERROR(VLOOKUP(A23,【入力用】個人登録票!$A$21:$P$50,5,FALSE)),"",VLOOKUP(A23,【入力用】個人登録票!$A$21:$P$50,5,FALSE)) &amp; IF(ISERROR(VLOOKUP(A23,【入力用】個人登録票!$A$59:$P$127,5,FALSE)),"",VLOOKUP(A23,【入力用】個人登録票!$A$59:$P$127,5,FALSE))</f>
        <v/>
      </c>
      <c r="F23" s="569" t="str">
        <f>IF(ISERROR(VLOOKUP(A23,【入力用】個人登録票!$A$21:$P$50,6,FALSE)),"",VLOOKUP(A23,【入力用】個人登録票!$A$21:$P$50,6,FALSE)) &amp; IF(ISERROR(VLOOKUP(A23,【入力用】個人登録票!$A$59:$P$127,6,FALSE)),"",VLOOKUP(A23,【入力用】個人登録票!$A$59:$P$127,6,FALSE))</f>
        <v/>
      </c>
      <c r="G23" s="568"/>
      <c r="H23" s="293" t="str">
        <f>IF(ISERROR(VLOOKUP(A23,【入力用】個人登録票!$A$21:$P$50,8,FALSE)),"",VLOOKUP(A23,【入力用】個人登録票!$A$21:$P$50,8,FALSE)) &amp; IF(ISERROR(VLOOKUP(A23,【入力用】個人登録票!$A$59:$P$127,8,FALSE)),"",VLOOKUP(A23,【入力用】個人登録票!$A$59:$P$127,8,FALSE))</f>
        <v/>
      </c>
      <c r="I23" s="292" t="str">
        <f>IF(ISERROR(VLOOKUP(A23,【入力用】個人登録票!$A$21:$P$50,9,FALSE)),"",VLOOKUP(A23,【入力用】個人登録票!$A$21:$P$50,9,FALSE)) &amp; IF(ISERROR(VLOOKUP(A23,【入力用】個人登録票!$A$59:$P$127,9,FALSE)),"",VLOOKUP(A23,【入力用】個人登録票!$A$59:$P$127,9,FALSE))</f>
        <v/>
      </c>
      <c r="J23" s="570" t="str">
        <f>IF(ISERROR(VLOOKUP(A23,【入力用】個人登録票!$A$21:$P$50,10,FALSE)),"",VLOOKUP(A23,【入力用】個人登録票!$A$21:$P$50,10,FALSE)) &amp; IF(ISERROR(VLOOKUP(A23,【入力用】個人登録票!$A$59:$P$127,10,FALSE)),"",VLOOKUP(A23,【入力用】個人登録票!$A$59:$P$127,10,FALSE))</f>
        <v/>
      </c>
      <c r="K23" s="572"/>
      <c r="L23" s="294" t="str">
        <f>TEXT(IF(ISERROR(VLOOKUP(A23,【入力用】個人登録票!$A$21:$P$50,12,FALSE)),"",VLOOKUP(A23,【入力用】個人登録票!$A$21:$P$50,12,FALSE)) &amp; IF(ISERROR(VLOOKUP(A23,【入力用】個人登録票!$A$59:$P$127,12,FALSE)),"",VLOOKUP(A23,【入力用】個人登録票!$A$59:$P$127,12,FALSE)),"ge.m.d")</f>
        <v/>
      </c>
      <c r="M23" s="295" t="str">
        <f>IF(ISERROR(VLOOKUP(A23,【入力用】個人登録票!$A$21:$P$50,13,FALSE)),"",VLOOKUP(A23,【入力用】個人登録票!$A$21:$P$50,13,FALSE)) &amp; IF(ISERROR(VLOOKUP(A23,【入力用】個人登録票!$A$59:$P$127,13,FALSE)),"",VLOOKUP(A23,【入力用】個人登録票!$A$59:$P$127,13,FALSE))</f>
        <v/>
      </c>
      <c r="N23" s="296" t="str">
        <f>IF(ISERROR(VLOOKUP(A23,【入力用】個人登録票!$A$21:$P$50,14,FALSE)),"",VLOOKUP(A23,【入力用】個人登録票!$A$21:$P$50,14,FALSE)) &amp; IF(ISERROR(VLOOKUP(A23,【入力用】個人登録票!$A$59:$P$127,14,FALSE)),"",VLOOKUP(A23,【入力用】個人登録票!$A$59:$P$127,14,FALSE))</f>
        <v/>
      </c>
      <c r="O23" s="297" t="str">
        <f>IF(ISERROR(VLOOKUP(A23,【入力用】個人登録票!$A$21:$P$50,15,FALSE)),"",VLOOKUP(A23,【入力用】個人登録票!$A$21:$P$50,15,FALSE)) &amp; IF(ISERROR(VLOOKUP(A23,【入力用】個人登録票!$A$59:$P$127,15,FALSE)),"",VLOOKUP(A23,【入力用】個人登録票!$A$59:$P$127,15,FALSE))</f>
        <v/>
      </c>
      <c r="P23" s="298" t="str">
        <f>IF(ISERROR(VLOOKUP(A23,【入力用】個人登録票!$A$21:$P$50,16,FALSE)),"",VLOOKUP(A23,【入力用】個人登録票!$A$21:$P$50,16,FALSE)) &amp; IF(ISERROR(VLOOKUP(A23,【入力用】個人登録票!$A$59:$P$127,16,FALSE)),"",VLOOKUP(A23,【入力用】個人登録票!$A$59:$P$127,16,FALSE))</f>
        <v/>
      </c>
      <c r="R23" s="215">
        <f>IF(ISERROR(VLOOKUP(A23,【入力用】個人登録票!$A$21:$R$50,18,FALSE)),"",VLOOKUP(A23,【入力用】個人登録票!$A$21:$R$50,18,FALSE))</f>
        <v>0</v>
      </c>
    </row>
    <row r="24" spans="1:18" ht="19.75" customHeight="1">
      <c r="A24" s="289" t="str">
        <f>【入力用】個人登録票!A24</f>
        <v>32</v>
      </c>
      <c r="B24" s="290" t="str">
        <f>IF(ISERROR(VLOOKUP(A24,【入力用】個人登録票!$A$21:$P$50,2,FALSE)),"",VLOOKUP(A24,【入力用】個人登録票!$A$21:$P$50,2,FALSE)) &amp; IF(ISERROR(VLOOKUP(A24,【入力用】個人登録票!$A$59:$P$127,2,FALSE)),"",VLOOKUP(A24,【入力用】個人登録票!$A$59:$P$127,2,FALSE))</f>
        <v>32</v>
      </c>
      <c r="C24" s="567" t="str">
        <f>IF(ISERROR(VLOOKUP(A24,【入力用】個人登録票!$A$21:$P$50,3,FALSE)),"",VLOOKUP(A24,【入力用】個人登録票!$A$21:$P$50,3,FALSE)) &amp; IF(ISERROR(VLOOKUP(A24,【入力用】個人登録票!$A$59:$P$127,3,FALSE)),"",VLOOKUP(A24,【入力用】個人登録票!$A$59:$P$127,3,FALSE))</f>
        <v/>
      </c>
      <c r="D24" s="568"/>
      <c r="E24" s="291" t="str">
        <f>IF(ISERROR(VLOOKUP(A24,【入力用】個人登録票!$A$21:$P$50,5,FALSE)),"",VLOOKUP(A24,【入力用】個人登録票!$A$21:$P$50,5,FALSE)) &amp; IF(ISERROR(VLOOKUP(A24,【入力用】個人登録票!$A$59:$P$127,5,FALSE)),"",VLOOKUP(A24,【入力用】個人登録票!$A$59:$P$127,5,FALSE))</f>
        <v/>
      </c>
      <c r="F24" s="569" t="str">
        <f>IF(ISERROR(VLOOKUP(A24,【入力用】個人登録票!$A$21:$P$50,6,FALSE)),"",VLOOKUP(A24,【入力用】個人登録票!$A$21:$P$50,6,FALSE)) &amp; IF(ISERROR(VLOOKUP(A24,【入力用】個人登録票!$A$59:$P$127,6,FALSE)),"",VLOOKUP(A24,【入力用】個人登録票!$A$59:$P$127,6,FALSE))</f>
        <v/>
      </c>
      <c r="G24" s="568"/>
      <c r="H24" s="293" t="str">
        <f>IF(ISERROR(VLOOKUP(A24,【入力用】個人登録票!$A$21:$P$50,8,FALSE)),"",VLOOKUP(A24,【入力用】個人登録票!$A$21:$P$50,8,FALSE)) &amp; IF(ISERROR(VLOOKUP(A24,【入力用】個人登録票!$A$59:$P$127,8,FALSE)),"",VLOOKUP(A24,【入力用】個人登録票!$A$59:$P$127,8,FALSE))</f>
        <v/>
      </c>
      <c r="I24" s="292" t="str">
        <f>IF(ISERROR(VLOOKUP(A24,【入力用】個人登録票!$A$21:$P$50,9,FALSE)),"",VLOOKUP(A24,【入力用】個人登録票!$A$21:$P$50,9,FALSE)) &amp; IF(ISERROR(VLOOKUP(A24,【入力用】個人登録票!$A$59:$P$127,9,FALSE)),"",VLOOKUP(A24,【入力用】個人登録票!$A$59:$P$127,9,FALSE))</f>
        <v/>
      </c>
      <c r="J24" s="570" t="str">
        <f>IF(ISERROR(VLOOKUP(A24,【入力用】個人登録票!$A$21:$P$50,10,FALSE)),"",VLOOKUP(A24,【入力用】個人登録票!$A$21:$P$50,10,FALSE)) &amp; IF(ISERROR(VLOOKUP(A24,【入力用】個人登録票!$A$59:$P$127,10,FALSE)),"",VLOOKUP(A24,【入力用】個人登録票!$A$59:$P$127,10,FALSE))</f>
        <v/>
      </c>
      <c r="K24" s="572"/>
      <c r="L24" s="294" t="str">
        <f>TEXT(IF(ISERROR(VLOOKUP(A24,【入力用】個人登録票!$A$21:$P$50,12,FALSE)),"",VLOOKUP(A24,【入力用】個人登録票!$A$21:$P$50,12,FALSE)) &amp; IF(ISERROR(VLOOKUP(A24,【入力用】個人登録票!$A$59:$P$127,12,FALSE)),"",VLOOKUP(A24,【入力用】個人登録票!$A$59:$P$127,12,FALSE)),"ge.m.d")</f>
        <v/>
      </c>
      <c r="M24" s="295" t="str">
        <f>IF(ISERROR(VLOOKUP(A24,【入力用】個人登録票!$A$21:$P$50,13,FALSE)),"",VLOOKUP(A24,【入力用】個人登録票!$A$21:$P$50,13,FALSE)) &amp; IF(ISERROR(VLOOKUP(A24,【入力用】個人登録票!$A$59:$P$127,13,FALSE)),"",VLOOKUP(A24,【入力用】個人登録票!$A$59:$P$127,13,FALSE))</f>
        <v/>
      </c>
      <c r="N24" s="296" t="str">
        <f>IF(ISERROR(VLOOKUP(A24,【入力用】個人登録票!$A$21:$P$50,14,FALSE)),"",VLOOKUP(A24,【入力用】個人登録票!$A$21:$P$50,14,FALSE)) &amp; IF(ISERROR(VLOOKUP(A24,【入力用】個人登録票!$A$59:$P$127,14,FALSE)),"",VLOOKUP(A24,【入力用】個人登録票!$A$59:$P$127,14,FALSE))</f>
        <v/>
      </c>
      <c r="O24" s="297" t="str">
        <f>IF(ISERROR(VLOOKUP(A24,【入力用】個人登録票!$A$21:$P$50,15,FALSE)),"",VLOOKUP(A24,【入力用】個人登録票!$A$21:$P$50,15,FALSE)) &amp; IF(ISERROR(VLOOKUP(A24,【入力用】個人登録票!$A$59:$P$127,15,FALSE)),"",VLOOKUP(A24,【入力用】個人登録票!$A$59:$P$127,15,FALSE))</f>
        <v/>
      </c>
      <c r="P24" s="298" t="str">
        <f>IF(ISERROR(VLOOKUP(A24,【入力用】個人登録票!$A$21:$P$50,16,FALSE)),"",VLOOKUP(A24,【入力用】個人登録票!$A$21:$P$50,16,FALSE)) &amp; IF(ISERROR(VLOOKUP(A24,【入力用】個人登録票!$A$59:$P$127,16,FALSE)),"",VLOOKUP(A24,【入力用】個人登録票!$A$59:$P$127,16,FALSE))</f>
        <v/>
      </c>
      <c r="R24" s="215">
        <f>IF(ISERROR(VLOOKUP(A24,【入力用】個人登録票!$A$21:$R$50,18,FALSE)),"",VLOOKUP(A24,【入力用】個人登録票!$A$21:$R$50,18,FALSE))</f>
        <v>0</v>
      </c>
    </row>
    <row r="25" spans="1:18" ht="19.75" customHeight="1">
      <c r="A25" s="289" t="str">
        <f>【入力用】個人登録票!A25</f>
        <v>01</v>
      </c>
      <c r="B25" s="290" t="str">
        <f>IF(ISERROR(VLOOKUP(A25,【入力用】個人登録票!$A$21:$P$50,2,FALSE)),"",VLOOKUP(A25,【入力用】個人登録票!$A$21:$P$50,2,FALSE)) &amp; IF(ISERROR(VLOOKUP(A25,【入力用】個人登録票!$A$59:$P$127,2,FALSE)),"",VLOOKUP(A25,【入力用】個人登録票!$A$59:$P$127,2,FALSE))</f>
        <v/>
      </c>
      <c r="C25" s="567" t="str">
        <f>IF(ISERROR(VLOOKUP(A25,【入力用】個人登録票!$A$21:$P$50,3,FALSE)),"",VLOOKUP(A25,【入力用】個人登録票!$A$21:$P$50,3,FALSE)) &amp; IF(ISERROR(VLOOKUP(A25,【入力用】個人登録票!$A$59:$P$127,3,FALSE)),"",VLOOKUP(A25,【入力用】個人登録票!$A$59:$P$127,3,FALSE))</f>
        <v/>
      </c>
      <c r="D25" s="568"/>
      <c r="E25" s="291" t="str">
        <f>IF(ISERROR(VLOOKUP(A25,【入力用】個人登録票!$A$21:$P$50,5,FALSE)),"",VLOOKUP(A25,【入力用】個人登録票!$A$21:$P$50,5,FALSE)) &amp; IF(ISERROR(VLOOKUP(A25,【入力用】個人登録票!$A$59:$P$127,5,FALSE)),"",VLOOKUP(A25,【入力用】個人登録票!$A$59:$P$127,5,FALSE))</f>
        <v/>
      </c>
      <c r="F25" s="569" t="str">
        <f>IF(ISERROR(VLOOKUP(A25,【入力用】個人登録票!$A$21:$P$50,6,FALSE)),"",VLOOKUP(A25,【入力用】個人登録票!$A$21:$P$50,6,FALSE)) &amp; IF(ISERROR(VLOOKUP(A25,【入力用】個人登録票!$A$59:$P$127,6,FALSE)),"",VLOOKUP(A25,【入力用】個人登録票!$A$59:$P$127,6,FALSE))</f>
        <v/>
      </c>
      <c r="G25" s="568"/>
      <c r="H25" s="293" t="str">
        <f>IF(ISERROR(VLOOKUP(A25,【入力用】個人登録票!$A$21:$P$50,8,FALSE)),"",VLOOKUP(A25,【入力用】個人登録票!$A$21:$P$50,8,FALSE)) &amp; IF(ISERROR(VLOOKUP(A25,【入力用】個人登録票!$A$59:$P$127,8,FALSE)),"",VLOOKUP(A25,【入力用】個人登録票!$A$59:$P$127,8,FALSE))</f>
        <v/>
      </c>
      <c r="I25" s="292" t="str">
        <f>IF(ISERROR(VLOOKUP(A25,【入力用】個人登録票!$A$21:$P$50,9,FALSE)),"",VLOOKUP(A25,【入力用】個人登録票!$A$21:$P$50,9,FALSE)) &amp; IF(ISERROR(VLOOKUP(A25,【入力用】個人登録票!$A$59:$P$127,9,FALSE)),"",VLOOKUP(A25,【入力用】個人登録票!$A$59:$P$127,9,FALSE))</f>
        <v/>
      </c>
      <c r="J25" s="570" t="str">
        <f>IF(ISERROR(VLOOKUP(A25,【入力用】個人登録票!$A$21:$P$50,10,FALSE)),"",VLOOKUP(A25,【入力用】個人登録票!$A$21:$P$50,10,FALSE)) &amp; IF(ISERROR(VLOOKUP(A25,【入力用】個人登録票!$A$59:$P$127,10,FALSE)),"",VLOOKUP(A25,【入力用】個人登録票!$A$59:$P$127,10,FALSE))</f>
        <v/>
      </c>
      <c r="K25" s="572"/>
      <c r="L25" s="294" t="str">
        <f>TEXT(IF(ISERROR(VLOOKUP(A25,【入力用】個人登録票!$A$21:$P$50,12,FALSE)),"",VLOOKUP(A25,【入力用】個人登録票!$A$21:$P$50,12,FALSE)) &amp; IF(ISERROR(VLOOKUP(A25,【入力用】個人登録票!$A$59:$P$127,12,FALSE)),"",VLOOKUP(A25,【入力用】個人登録票!$A$59:$P$127,12,FALSE)),"ge.m.d")</f>
        <v/>
      </c>
      <c r="M25" s="295" t="str">
        <f>IF(ISERROR(VLOOKUP(A25,【入力用】個人登録票!$A$21:$P$50,13,FALSE)),"",VLOOKUP(A25,【入力用】個人登録票!$A$21:$P$50,13,FALSE)) &amp; IF(ISERROR(VLOOKUP(A25,【入力用】個人登録票!$A$59:$P$127,13,FALSE)),"",VLOOKUP(A25,【入力用】個人登録票!$A$59:$P$127,13,FALSE))</f>
        <v/>
      </c>
      <c r="N25" s="296" t="str">
        <f>IF(ISERROR(VLOOKUP(A25,【入力用】個人登録票!$A$21:$P$50,14,FALSE)),"",VLOOKUP(A25,【入力用】個人登録票!$A$21:$P$50,14,FALSE)) &amp; IF(ISERROR(VLOOKUP(A25,【入力用】個人登録票!$A$59:$P$127,14,FALSE)),"",VLOOKUP(A25,【入力用】個人登録票!$A$59:$P$127,14,FALSE))</f>
        <v/>
      </c>
      <c r="O25" s="297" t="str">
        <f>IF(ISERROR(VLOOKUP(A25,【入力用】個人登録票!$A$21:$P$50,15,FALSE)),"",VLOOKUP(A25,【入力用】個人登録票!$A$21:$P$50,15,FALSE)) &amp; IF(ISERROR(VLOOKUP(A25,【入力用】個人登録票!$A$59:$P$127,15,FALSE)),"",VLOOKUP(A25,【入力用】個人登録票!$A$59:$P$127,15,FALSE))</f>
        <v/>
      </c>
      <c r="P25" s="298" t="str">
        <f>IF(ISERROR(VLOOKUP(A25,【入力用】個人登録票!$A$21:$P$50,16,FALSE)),"",VLOOKUP(A25,【入力用】個人登録票!$A$21:$P$50,16,FALSE)) &amp; IF(ISERROR(VLOOKUP(A25,【入力用】個人登録票!$A$59:$P$127,16,FALSE)),"",VLOOKUP(A25,【入力用】個人登録票!$A$59:$P$127,16,FALSE))</f>
        <v/>
      </c>
      <c r="R25" s="215">
        <f>IF(ISERROR(VLOOKUP(A25,【入力用】個人登録票!$A$21:$R$50,18,FALSE)),"",VLOOKUP(A25,【入力用】個人登録票!$A$21:$R$50,18,FALSE))</f>
        <v>0</v>
      </c>
    </row>
    <row r="26" spans="1:18" ht="19.75" customHeight="1">
      <c r="A26" s="289" t="str">
        <f>【入力用】個人登録票!A26</f>
        <v>02</v>
      </c>
      <c r="B26" s="290" t="str">
        <f>IF(ISERROR(VLOOKUP(A26,【入力用】個人登録票!$A$21:$P$50,2,FALSE)),"",VLOOKUP(A26,【入力用】個人登録票!$A$21:$P$50,2,FALSE)) &amp; IF(ISERROR(VLOOKUP(A26,【入力用】個人登録票!$A$59:$P$127,2,FALSE)),"",VLOOKUP(A26,【入力用】個人登録票!$A$59:$P$127,2,FALSE))</f>
        <v/>
      </c>
      <c r="C26" s="567" t="str">
        <f>IF(ISERROR(VLOOKUP(A26,【入力用】個人登録票!$A$21:$P$50,3,FALSE)),"",VLOOKUP(A26,【入力用】個人登録票!$A$21:$P$50,3,FALSE)) &amp; IF(ISERROR(VLOOKUP(A26,【入力用】個人登録票!$A$59:$P$127,3,FALSE)),"",VLOOKUP(A26,【入力用】個人登録票!$A$59:$P$127,3,FALSE))</f>
        <v/>
      </c>
      <c r="D26" s="568"/>
      <c r="E26" s="291" t="str">
        <f>IF(ISERROR(VLOOKUP(A26,【入力用】個人登録票!$A$21:$P$50,5,FALSE)),"",VLOOKUP(A26,【入力用】個人登録票!$A$21:$P$50,5,FALSE)) &amp; IF(ISERROR(VLOOKUP(A26,【入力用】個人登録票!$A$59:$P$127,5,FALSE)),"",VLOOKUP(A26,【入力用】個人登録票!$A$59:$P$127,5,FALSE))</f>
        <v/>
      </c>
      <c r="F26" s="569" t="str">
        <f>IF(ISERROR(VLOOKUP(A26,【入力用】個人登録票!$A$21:$P$50,6,FALSE)),"",VLOOKUP(A26,【入力用】個人登録票!$A$21:$P$50,6,FALSE)) &amp; IF(ISERROR(VLOOKUP(A26,【入力用】個人登録票!$A$59:$P$127,6,FALSE)),"",VLOOKUP(A26,【入力用】個人登録票!$A$59:$P$127,6,FALSE))</f>
        <v/>
      </c>
      <c r="G26" s="568"/>
      <c r="H26" s="293" t="str">
        <f>IF(ISERROR(VLOOKUP(A26,【入力用】個人登録票!$A$21:$P$50,8,FALSE)),"",VLOOKUP(A26,【入力用】個人登録票!$A$21:$P$50,8,FALSE)) &amp; IF(ISERROR(VLOOKUP(A26,【入力用】個人登録票!$A$59:$P$127,8,FALSE)),"",VLOOKUP(A26,【入力用】個人登録票!$A$59:$P$127,8,FALSE))</f>
        <v/>
      </c>
      <c r="I26" s="292" t="str">
        <f>IF(ISERROR(VLOOKUP(A26,【入力用】個人登録票!$A$21:$P$50,9,FALSE)),"",VLOOKUP(A26,【入力用】個人登録票!$A$21:$P$50,9,FALSE)) &amp; IF(ISERROR(VLOOKUP(A26,【入力用】個人登録票!$A$59:$P$127,9,FALSE)),"",VLOOKUP(A26,【入力用】個人登録票!$A$59:$P$127,9,FALSE))</f>
        <v/>
      </c>
      <c r="J26" s="570" t="str">
        <f>IF(ISERROR(VLOOKUP(A26,【入力用】個人登録票!$A$21:$P$50,10,FALSE)),"",VLOOKUP(A26,【入力用】個人登録票!$A$21:$P$50,10,FALSE)) &amp; IF(ISERROR(VLOOKUP(A26,【入力用】個人登録票!$A$59:$P$127,10,FALSE)),"",VLOOKUP(A26,【入力用】個人登録票!$A$59:$P$127,10,FALSE))</f>
        <v/>
      </c>
      <c r="K26" s="572"/>
      <c r="L26" s="294" t="str">
        <f>TEXT(IF(ISERROR(VLOOKUP(A26,【入力用】個人登録票!$A$21:$P$50,12,FALSE)),"",VLOOKUP(A26,【入力用】個人登録票!$A$21:$P$50,12,FALSE)) &amp; IF(ISERROR(VLOOKUP(A26,【入力用】個人登録票!$A$59:$P$127,12,FALSE)),"",VLOOKUP(A26,【入力用】個人登録票!$A$59:$P$127,12,FALSE)),"ge.m.d")</f>
        <v/>
      </c>
      <c r="M26" s="295" t="str">
        <f>IF(ISERROR(VLOOKUP(A26,【入力用】個人登録票!$A$21:$P$50,13,FALSE)),"",VLOOKUP(A26,【入力用】個人登録票!$A$21:$P$50,13,FALSE)) &amp; IF(ISERROR(VLOOKUP(A26,【入力用】個人登録票!$A$59:$P$127,13,FALSE)),"",VLOOKUP(A26,【入力用】個人登録票!$A$59:$P$127,13,FALSE))</f>
        <v/>
      </c>
      <c r="N26" s="296" t="str">
        <f>IF(ISERROR(VLOOKUP(A26,【入力用】個人登録票!$A$21:$P$50,14,FALSE)),"",VLOOKUP(A26,【入力用】個人登録票!$A$21:$P$50,14,FALSE)) &amp; IF(ISERROR(VLOOKUP(A26,【入力用】個人登録票!$A$59:$P$127,14,FALSE)),"",VLOOKUP(A26,【入力用】個人登録票!$A$59:$P$127,14,FALSE))</f>
        <v/>
      </c>
      <c r="O26" s="297" t="str">
        <f>IF(ISERROR(VLOOKUP(A26,【入力用】個人登録票!$A$21:$P$50,15,FALSE)),"",VLOOKUP(A26,【入力用】個人登録票!$A$21:$P$50,15,FALSE)) &amp; IF(ISERROR(VLOOKUP(A26,【入力用】個人登録票!$A$59:$P$127,15,FALSE)),"",VLOOKUP(A26,【入力用】個人登録票!$A$59:$P$127,15,FALSE))</f>
        <v/>
      </c>
      <c r="P26" s="298" t="str">
        <f>IF(ISERROR(VLOOKUP(A26,【入力用】個人登録票!$A$21:$P$50,16,FALSE)),"",VLOOKUP(A26,【入力用】個人登録票!$A$21:$P$50,16,FALSE)) &amp; IF(ISERROR(VLOOKUP(A26,【入力用】個人登録票!$A$59:$P$127,16,FALSE)),"",VLOOKUP(A26,【入力用】個人登録票!$A$59:$P$127,16,FALSE))</f>
        <v/>
      </c>
      <c r="R26" s="215">
        <f>IF(ISERROR(VLOOKUP(A26,【入力用】個人登録票!$A$21:$R$50,18,FALSE)),"",VLOOKUP(A26,【入力用】個人登録票!$A$21:$R$50,18,FALSE))</f>
        <v>0</v>
      </c>
    </row>
    <row r="27" spans="1:18" ht="19.75" customHeight="1">
      <c r="A27" s="289" t="str">
        <f>【入力用】個人登録票!A27</f>
        <v>03</v>
      </c>
      <c r="B27" s="290" t="str">
        <f>IF(ISERROR(VLOOKUP(A27,【入力用】個人登録票!$A$21:$P$50,2,FALSE)),"",VLOOKUP(A27,【入力用】個人登録票!$A$21:$P$50,2,FALSE)) &amp; IF(ISERROR(VLOOKUP(A27,【入力用】個人登録票!$A$59:$P$127,2,FALSE)),"",VLOOKUP(A27,【入力用】個人登録票!$A$59:$P$127,2,FALSE))</f>
        <v/>
      </c>
      <c r="C27" s="567" t="str">
        <f>IF(ISERROR(VLOOKUP(A27,【入力用】個人登録票!$A$21:$P$50,3,FALSE)),"",VLOOKUP(A27,【入力用】個人登録票!$A$21:$P$50,3,FALSE)) &amp; IF(ISERROR(VLOOKUP(A27,【入力用】個人登録票!$A$59:$P$127,3,FALSE)),"",VLOOKUP(A27,【入力用】個人登録票!$A$59:$P$127,3,FALSE))</f>
        <v/>
      </c>
      <c r="D27" s="568"/>
      <c r="E27" s="291" t="str">
        <f>IF(ISERROR(VLOOKUP(A27,【入力用】個人登録票!$A$21:$P$50,5,FALSE)),"",VLOOKUP(A27,【入力用】個人登録票!$A$21:$P$50,5,FALSE)) &amp; IF(ISERROR(VLOOKUP(A27,【入力用】個人登録票!$A$59:$P$127,5,FALSE)),"",VLOOKUP(A27,【入力用】個人登録票!$A$59:$P$127,5,FALSE))</f>
        <v/>
      </c>
      <c r="F27" s="569" t="str">
        <f>IF(ISERROR(VLOOKUP(A27,【入力用】個人登録票!$A$21:$P$50,6,FALSE)),"",VLOOKUP(A27,【入力用】個人登録票!$A$21:$P$50,6,FALSE)) &amp; IF(ISERROR(VLOOKUP(A27,【入力用】個人登録票!$A$59:$P$127,6,FALSE)),"",VLOOKUP(A27,【入力用】個人登録票!$A$59:$P$127,6,FALSE))</f>
        <v/>
      </c>
      <c r="G27" s="568"/>
      <c r="H27" s="293" t="str">
        <f>IF(ISERROR(VLOOKUP(A27,【入力用】個人登録票!$A$21:$P$50,8,FALSE)),"",VLOOKUP(A27,【入力用】個人登録票!$A$21:$P$50,8,FALSE)) &amp; IF(ISERROR(VLOOKUP(A27,【入力用】個人登録票!$A$59:$P$127,8,FALSE)),"",VLOOKUP(A27,【入力用】個人登録票!$A$59:$P$127,8,FALSE))</f>
        <v/>
      </c>
      <c r="I27" s="292" t="str">
        <f>IF(ISERROR(VLOOKUP(A27,【入力用】個人登録票!$A$21:$P$50,9,FALSE)),"",VLOOKUP(A27,【入力用】個人登録票!$A$21:$P$50,9,FALSE)) &amp; IF(ISERROR(VLOOKUP(A27,【入力用】個人登録票!$A$59:$P$127,9,FALSE)),"",VLOOKUP(A27,【入力用】個人登録票!$A$59:$P$127,9,FALSE))</f>
        <v/>
      </c>
      <c r="J27" s="570" t="str">
        <f>IF(ISERROR(VLOOKUP(A27,【入力用】個人登録票!$A$21:$P$50,10,FALSE)),"",VLOOKUP(A27,【入力用】個人登録票!$A$21:$P$50,10,FALSE)) &amp; IF(ISERROR(VLOOKUP(A27,【入力用】個人登録票!$A$59:$P$127,10,FALSE)),"",VLOOKUP(A27,【入力用】個人登録票!$A$59:$P$127,10,FALSE))</f>
        <v/>
      </c>
      <c r="K27" s="572"/>
      <c r="L27" s="294" t="str">
        <f>TEXT(IF(ISERROR(VLOOKUP(A27,【入力用】個人登録票!$A$21:$P$50,12,FALSE)),"",VLOOKUP(A27,【入力用】個人登録票!$A$21:$P$50,12,FALSE)) &amp; IF(ISERROR(VLOOKUP(A27,【入力用】個人登録票!$A$59:$P$127,12,FALSE)),"",VLOOKUP(A27,【入力用】個人登録票!$A$59:$P$127,12,FALSE)),"ge.m.d")</f>
        <v/>
      </c>
      <c r="M27" s="295" t="str">
        <f>IF(ISERROR(VLOOKUP(A27,【入力用】個人登録票!$A$21:$P$50,13,FALSE)),"",VLOOKUP(A27,【入力用】個人登録票!$A$21:$P$50,13,FALSE)) &amp; IF(ISERROR(VLOOKUP(A27,【入力用】個人登録票!$A$59:$P$127,13,FALSE)),"",VLOOKUP(A27,【入力用】個人登録票!$A$59:$P$127,13,FALSE))</f>
        <v/>
      </c>
      <c r="N27" s="296" t="str">
        <f>IF(ISERROR(VLOOKUP(A27,【入力用】個人登録票!$A$21:$P$50,14,FALSE)),"",VLOOKUP(A27,【入力用】個人登録票!$A$21:$P$50,14,FALSE)) &amp; IF(ISERROR(VLOOKUP(A27,【入力用】個人登録票!$A$59:$P$127,14,FALSE)),"",VLOOKUP(A27,【入力用】個人登録票!$A$59:$P$127,14,FALSE))</f>
        <v/>
      </c>
      <c r="O27" s="297" t="str">
        <f>IF(ISERROR(VLOOKUP(A27,【入力用】個人登録票!$A$21:$P$50,15,FALSE)),"",VLOOKUP(A27,【入力用】個人登録票!$A$21:$P$50,15,FALSE)) &amp; IF(ISERROR(VLOOKUP(A27,【入力用】個人登録票!$A$59:$P$127,15,FALSE)),"",VLOOKUP(A27,【入力用】個人登録票!$A$59:$P$127,15,FALSE))</f>
        <v/>
      </c>
      <c r="P27" s="298" t="str">
        <f>IF(ISERROR(VLOOKUP(A27,【入力用】個人登録票!$A$21:$P$50,16,FALSE)),"",VLOOKUP(A27,【入力用】個人登録票!$A$21:$P$50,16,FALSE)) &amp; IF(ISERROR(VLOOKUP(A27,【入力用】個人登録票!$A$59:$P$127,16,FALSE)),"",VLOOKUP(A27,【入力用】個人登録票!$A$59:$P$127,16,FALSE))</f>
        <v/>
      </c>
      <c r="R27" s="215">
        <f>IF(ISERROR(VLOOKUP(A27,【入力用】個人登録票!$A$21:$R$50,18,FALSE)),"",VLOOKUP(A27,【入力用】個人登録票!$A$21:$R$50,18,FALSE))</f>
        <v>0</v>
      </c>
    </row>
    <row r="28" spans="1:18" ht="19.75" customHeight="1">
      <c r="A28" s="289" t="str">
        <f>【入力用】個人登録票!A28</f>
        <v>04</v>
      </c>
      <c r="B28" s="290" t="str">
        <f>IF(ISERROR(VLOOKUP(A28,【入力用】個人登録票!$A$21:$P$50,2,FALSE)),"",VLOOKUP(A28,【入力用】個人登録票!$A$21:$P$50,2,FALSE)) &amp; IF(ISERROR(VLOOKUP(A28,【入力用】個人登録票!$A$59:$P$127,2,FALSE)),"",VLOOKUP(A28,【入力用】個人登録票!$A$59:$P$127,2,FALSE))</f>
        <v/>
      </c>
      <c r="C28" s="567" t="str">
        <f>IF(ISERROR(VLOOKUP(A28,【入力用】個人登録票!$A$21:$P$50,3,FALSE)),"",VLOOKUP(A28,【入力用】個人登録票!$A$21:$P$50,3,FALSE)) &amp; IF(ISERROR(VLOOKUP(A28,【入力用】個人登録票!$A$59:$P$127,3,FALSE)),"",VLOOKUP(A28,【入力用】個人登録票!$A$59:$P$127,3,FALSE))</f>
        <v/>
      </c>
      <c r="D28" s="568"/>
      <c r="E28" s="291" t="str">
        <f>IF(ISERROR(VLOOKUP(A28,【入力用】個人登録票!$A$21:$P$50,5,FALSE)),"",VLOOKUP(A28,【入力用】個人登録票!$A$21:$P$50,5,FALSE)) &amp; IF(ISERROR(VLOOKUP(A28,【入力用】個人登録票!$A$59:$P$127,5,FALSE)),"",VLOOKUP(A28,【入力用】個人登録票!$A$59:$P$127,5,FALSE))</f>
        <v/>
      </c>
      <c r="F28" s="569" t="str">
        <f>IF(ISERROR(VLOOKUP(A28,【入力用】個人登録票!$A$21:$P$50,6,FALSE)),"",VLOOKUP(A28,【入力用】個人登録票!$A$21:$P$50,6,FALSE)) &amp; IF(ISERROR(VLOOKUP(A28,【入力用】個人登録票!$A$59:$P$127,6,FALSE)),"",VLOOKUP(A28,【入力用】個人登録票!$A$59:$P$127,6,FALSE))</f>
        <v/>
      </c>
      <c r="G28" s="568"/>
      <c r="H28" s="293" t="str">
        <f>IF(ISERROR(VLOOKUP(A28,【入力用】個人登録票!$A$21:$P$50,8,FALSE)),"",VLOOKUP(A28,【入力用】個人登録票!$A$21:$P$50,8,FALSE)) &amp; IF(ISERROR(VLOOKUP(A28,【入力用】個人登録票!$A$59:$P$127,8,FALSE)),"",VLOOKUP(A28,【入力用】個人登録票!$A$59:$P$127,8,FALSE))</f>
        <v/>
      </c>
      <c r="I28" s="292" t="str">
        <f>IF(ISERROR(VLOOKUP(A28,【入力用】個人登録票!$A$21:$P$50,9,FALSE)),"",VLOOKUP(A28,【入力用】個人登録票!$A$21:$P$50,9,FALSE)) &amp; IF(ISERROR(VLOOKUP(A28,【入力用】個人登録票!$A$59:$P$127,9,FALSE)),"",VLOOKUP(A28,【入力用】個人登録票!$A$59:$P$127,9,FALSE))</f>
        <v/>
      </c>
      <c r="J28" s="570" t="str">
        <f>IF(ISERROR(VLOOKUP(A28,【入力用】個人登録票!$A$21:$P$50,10,FALSE)),"",VLOOKUP(A28,【入力用】個人登録票!$A$21:$P$50,10,FALSE)) &amp; IF(ISERROR(VLOOKUP(A28,【入力用】個人登録票!$A$59:$P$127,10,FALSE)),"",VLOOKUP(A28,【入力用】個人登録票!$A$59:$P$127,10,FALSE))</f>
        <v/>
      </c>
      <c r="K28" s="572"/>
      <c r="L28" s="294" t="str">
        <f>TEXT(IF(ISERROR(VLOOKUP(A28,【入力用】個人登録票!$A$21:$P$50,12,FALSE)),"",VLOOKUP(A28,【入力用】個人登録票!$A$21:$P$50,12,FALSE)) &amp; IF(ISERROR(VLOOKUP(A28,【入力用】個人登録票!$A$59:$P$127,12,FALSE)),"",VLOOKUP(A28,【入力用】個人登録票!$A$59:$P$127,12,FALSE)),"ge.m.d")</f>
        <v/>
      </c>
      <c r="M28" s="295" t="str">
        <f>IF(ISERROR(VLOOKUP(A28,【入力用】個人登録票!$A$21:$P$50,13,FALSE)),"",VLOOKUP(A28,【入力用】個人登録票!$A$21:$P$50,13,FALSE)) &amp; IF(ISERROR(VLOOKUP(A28,【入力用】個人登録票!$A$59:$P$127,13,FALSE)),"",VLOOKUP(A28,【入力用】個人登録票!$A$59:$P$127,13,FALSE))</f>
        <v/>
      </c>
      <c r="N28" s="296" t="str">
        <f>IF(ISERROR(VLOOKUP(A28,【入力用】個人登録票!$A$21:$P$50,14,FALSE)),"",VLOOKUP(A28,【入力用】個人登録票!$A$21:$P$50,14,FALSE)) &amp; IF(ISERROR(VLOOKUP(A28,【入力用】個人登録票!$A$59:$P$127,14,FALSE)),"",VLOOKUP(A28,【入力用】個人登録票!$A$59:$P$127,14,FALSE))</f>
        <v/>
      </c>
      <c r="O28" s="297" t="str">
        <f>IF(ISERROR(VLOOKUP(A28,【入力用】個人登録票!$A$21:$P$50,15,FALSE)),"",VLOOKUP(A28,【入力用】個人登録票!$A$21:$P$50,15,FALSE)) &amp; IF(ISERROR(VLOOKUP(A28,【入力用】個人登録票!$A$59:$P$127,15,FALSE)),"",VLOOKUP(A28,【入力用】個人登録票!$A$59:$P$127,15,FALSE))</f>
        <v/>
      </c>
      <c r="P28" s="298" t="str">
        <f>IF(ISERROR(VLOOKUP(A28,【入力用】個人登録票!$A$21:$P$50,16,FALSE)),"",VLOOKUP(A28,【入力用】個人登録票!$A$21:$P$50,16,FALSE)) &amp; IF(ISERROR(VLOOKUP(A28,【入力用】個人登録票!$A$59:$P$127,16,FALSE)),"",VLOOKUP(A28,【入力用】個人登録票!$A$59:$P$127,16,FALSE))</f>
        <v/>
      </c>
      <c r="R28" s="215">
        <f>IF(ISERROR(VLOOKUP(A28,【入力用】個人登録票!$A$21:$R$50,18,FALSE)),"",VLOOKUP(A28,【入力用】個人登録票!$A$21:$R$50,18,FALSE))</f>
        <v>0</v>
      </c>
    </row>
    <row r="29" spans="1:18" ht="19.75" customHeight="1">
      <c r="A29" s="289" t="str">
        <f>【入力用】個人登録票!A29</f>
        <v>05</v>
      </c>
      <c r="B29" s="290" t="str">
        <f>IF(ISERROR(VLOOKUP(A29,【入力用】個人登録票!$A$21:$P$50,2,FALSE)),"",VLOOKUP(A29,【入力用】個人登録票!$A$21:$P$50,2,FALSE)) &amp; IF(ISERROR(VLOOKUP(A29,【入力用】個人登録票!$A$59:$P$127,2,FALSE)),"",VLOOKUP(A29,【入力用】個人登録票!$A$59:$P$127,2,FALSE))</f>
        <v/>
      </c>
      <c r="C29" s="567" t="str">
        <f>IF(ISERROR(VLOOKUP(A29,【入力用】個人登録票!$A$21:$P$50,3,FALSE)),"",VLOOKUP(A29,【入力用】個人登録票!$A$21:$P$50,3,FALSE)) &amp; IF(ISERROR(VLOOKUP(A29,【入力用】個人登録票!$A$59:$P$127,3,FALSE)),"",VLOOKUP(A29,【入力用】個人登録票!$A$59:$P$127,3,FALSE))</f>
        <v/>
      </c>
      <c r="D29" s="568"/>
      <c r="E29" s="291" t="str">
        <f>IF(ISERROR(VLOOKUP(A29,【入力用】個人登録票!$A$21:$P$50,5,FALSE)),"",VLOOKUP(A29,【入力用】個人登録票!$A$21:$P$50,5,FALSE)) &amp; IF(ISERROR(VLOOKUP(A29,【入力用】個人登録票!$A$59:$P$127,5,FALSE)),"",VLOOKUP(A29,【入力用】個人登録票!$A$59:$P$127,5,FALSE))</f>
        <v/>
      </c>
      <c r="F29" s="569" t="str">
        <f>IF(ISERROR(VLOOKUP(A29,【入力用】個人登録票!$A$21:$P$50,6,FALSE)),"",VLOOKUP(A29,【入力用】個人登録票!$A$21:$P$50,6,FALSE)) &amp; IF(ISERROR(VLOOKUP(A29,【入力用】個人登録票!$A$59:$P$127,6,FALSE)),"",VLOOKUP(A29,【入力用】個人登録票!$A$59:$P$127,6,FALSE))</f>
        <v/>
      </c>
      <c r="G29" s="568"/>
      <c r="H29" s="293" t="str">
        <f>IF(ISERROR(VLOOKUP(A29,【入力用】個人登録票!$A$21:$P$50,8,FALSE)),"",VLOOKUP(A29,【入力用】個人登録票!$A$21:$P$50,8,FALSE)) &amp; IF(ISERROR(VLOOKUP(A29,【入力用】個人登録票!$A$59:$P$127,8,FALSE)),"",VLOOKUP(A29,【入力用】個人登録票!$A$59:$P$127,8,FALSE))</f>
        <v/>
      </c>
      <c r="I29" s="292" t="str">
        <f>IF(ISERROR(VLOOKUP(A29,【入力用】個人登録票!$A$21:$P$50,9,FALSE)),"",VLOOKUP(A29,【入力用】個人登録票!$A$21:$P$50,9,FALSE)) &amp; IF(ISERROR(VLOOKUP(A29,【入力用】個人登録票!$A$59:$P$127,9,FALSE)),"",VLOOKUP(A29,【入力用】個人登録票!$A$59:$P$127,9,FALSE))</f>
        <v/>
      </c>
      <c r="J29" s="570" t="str">
        <f>IF(ISERROR(VLOOKUP(A29,【入力用】個人登録票!$A$21:$P$50,10,FALSE)),"",VLOOKUP(A29,【入力用】個人登録票!$A$21:$P$50,10,FALSE)) &amp; IF(ISERROR(VLOOKUP(A29,【入力用】個人登録票!$A$59:$P$127,10,FALSE)),"",VLOOKUP(A29,【入力用】個人登録票!$A$59:$P$127,10,FALSE))</f>
        <v/>
      </c>
      <c r="K29" s="572"/>
      <c r="L29" s="294" t="str">
        <f>TEXT(IF(ISERROR(VLOOKUP(A29,【入力用】個人登録票!$A$21:$P$50,12,FALSE)),"",VLOOKUP(A29,【入力用】個人登録票!$A$21:$P$50,12,FALSE)) &amp; IF(ISERROR(VLOOKUP(A29,【入力用】個人登録票!$A$59:$P$127,12,FALSE)),"",VLOOKUP(A29,【入力用】個人登録票!$A$59:$P$127,12,FALSE)),"ge.m.d")</f>
        <v/>
      </c>
      <c r="M29" s="295" t="str">
        <f>IF(ISERROR(VLOOKUP(A29,【入力用】個人登録票!$A$21:$P$50,13,FALSE)),"",VLOOKUP(A29,【入力用】個人登録票!$A$21:$P$50,13,FALSE)) &amp; IF(ISERROR(VLOOKUP(A29,【入力用】個人登録票!$A$59:$P$127,13,FALSE)),"",VLOOKUP(A29,【入力用】個人登録票!$A$59:$P$127,13,FALSE))</f>
        <v/>
      </c>
      <c r="N29" s="296" t="str">
        <f>IF(ISERROR(VLOOKUP(A29,【入力用】個人登録票!$A$21:$P$50,14,FALSE)),"",VLOOKUP(A29,【入力用】個人登録票!$A$21:$P$50,14,FALSE)) &amp; IF(ISERROR(VLOOKUP(A29,【入力用】個人登録票!$A$59:$P$127,14,FALSE)),"",VLOOKUP(A29,【入力用】個人登録票!$A$59:$P$127,14,FALSE))</f>
        <v/>
      </c>
      <c r="O29" s="297" t="str">
        <f>IF(ISERROR(VLOOKUP(A29,【入力用】個人登録票!$A$21:$P$50,15,FALSE)),"",VLOOKUP(A29,【入力用】個人登録票!$A$21:$P$50,15,FALSE)) &amp; IF(ISERROR(VLOOKUP(A29,【入力用】個人登録票!$A$59:$P$127,15,FALSE)),"",VLOOKUP(A29,【入力用】個人登録票!$A$59:$P$127,15,FALSE))</f>
        <v/>
      </c>
      <c r="P29" s="298" t="str">
        <f>IF(ISERROR(VLOOKUP(A29,【入力用】個人登録票!$A$21:$P$50,16,FALSE)),"",VLOOKUP(A29,【入力用】個人登録票!$A$21:$P$50,16,FALSE)) &amp; IF(ISERROR(VLOOKUP(A29,【入力用】個人登録票!$A$59:$P$127,16,FALSE)),"",VLOOKUP(A29,【入力用】個人登録票!$A$59:$P$127,16,FALSE))</f>
        <v/>
      </c>
      <c r="R29" s="215">
        <f>IF(ISERROR(VLOOKUP(A29,【入力用】個人登録票!$A$21:$R$50,18,FALSE)),"",VLOOKUP(A29,【入力用】個人登録票!$A$21:$R$50,18,FALSE))</f>
        <v>0</v>
      </c>
    </row>
    <row r="30" spans="1:18" ht="19.75" customHeight="1">
      <c r="A30" s="289" t="str">
        <f>【入力用】個人登録票!A30</f>
        <v>06</v>
      </c>
      <c r="B30" s="290" t="str">
        <f>IF(ISERROR(VLOOKUP(A30,【入力用】個人登録票!$A$21:$P$50,2,FALSE)),"",VLOOKUP(A30,【入力用】個人登録票!$A$21:$P$50,2,FALSE)) &amp; IF(ISERROR(VLOOKUP(A30,【入力用】個人登録票!$A$59:$P$127,2,FALSE)),"",VLOOKUP(A30,【入力用】個人登録票!$A$59:$P$127,2,FALSE))</f>
        <v/>
      </c>
      <c r="C30" s="567" t="str">
        <f>IF(ISERROR(VLOOKUP(A30,【入力用】個人登録票!$A$21:$P$50,3,FALSE)),"",VLOOKUP(A30,【入力用】個人登録票!$A$21:$P$50,3,FALSE)) &amp; IF(ISERROR(VLOOKUP(A30,【入力用】個人登録票!$A$59:$P$127,3,FALSE)),"",VLOOKUP(A30,【入力用】個人登録票!$A$59:$P$127,3,FALSE))</f>
        <v/>
      </c>
      <c r="D30" s="568"/>
      <c r="E30" s="291" t="str">
        <f>IF(ISERROR(VLOOKUP(A30,【入力用】個人登録票!$A$21:$P$50,5,FALSE)),"",VLOOKUP(A30,【入力用】個人登録票!$A$21:$P$50,5,FALSE)) &amp; IF(ISERROR(VLOOKUP(A30,【入力用】個人登録票!$A$59:$P$127,5,FALSE)),"",VLOOKUP(A30,【入力用】個人登録票!$A$59:$P$127,5,FALSE))</f>
        <v/>
      </c>
      <c r="F30" s="569" t="str">
        <f>IF(ISERROR(VLOOKUP(A30,【入力用】個人登録票!$A$21:$P$50,6,FALSE)),"",VLOOKUP(A30,【入力用】個人登録票!$A$21:$P$50,6,FALSE)) &amp; IF(ISERROR(VLOOKUP(A30,【入力用】個人登録票!$A$59:$P$127,6,FALSE)),"",VLOOKUP(A30,【入力用】個人登録票!$A$59:$P$127,6,FALSE))</f>
        <v/>
      </c>
      <c r="G30" s="568"/>
      <c r="H30" s="293" t="str">
        <f>IF(ISERROR(VLOOKUP(A30,【入力用】個人登録票!$A$21:$P$50,8,FALSE)),"",VLOOKUP(A30,【入力用】個人登録票!$A$21:$P$50,8,FALSE)) &amp; IF(ISERROR(VLOOKUP(A30,【入力用】個人登録票!$A$59:$P$127,8,FALSE)),"",VLOOKUP(A30,【入力用】個人登録票!$A$59:$P$127,8,FALSE))</f>
        <v/>
      </c>
      <c r="I30" s="292" t="str">
        <f>IF(ISERROR(VLOOKUP(A30,【入力用】個人登録票!$A$21:$P$50,9,FALSE)),"",VLOOKUP(A30,【入力用】個人登録票!$A$21:$P$50,9,FALSE)) &amp; IF(ISERROR(VLOOKUP(A30,【入力用】個人登録票!$A$59:$P$127,9,FALSE)),"",VLOOKUP(A30,【入力用】個人登録票!$A$59:$P$127,9,FALSE))</f>
        <v/>
      </c>
      <c r="J30" s="570" t="str">
        <f>IF(ISERROR(VLOOKUP(A30,【入力用】個人登録票!$A$21:$P$50,10,FALSE)),"",VLOOKUP(A30,【入力用】個人登録票!$A$21:$P$50,10,FALSE)) &amp; IF(ISERROR(VLOOKUP(A30,【入力用】個人登録票!$A$59:$P$127,10,FALSE)),"",VLOOKUP(A30,【入力用】個人登録票!$A$59:$P$127,10,FALSE))</f>
        <v/>
      </c>
      <c r="K30" s="572"/>
      <c r="L30" s="294" t="str">
        <f>TEXT(IF(ISERROR(VLOOKUP(A30,【入力用】個人登録票!$A$21:$P$50,12,FALSE)),"",VLOOKUP(A30,【入力用】個人登録票!$A$21:$P$50,12,FALSE)) &amp; IF(ISERROR(VLOOKUP(A30,【入力用】個人登録票!$A$59:$P$127,12,FALSE)),"",VLOOKUP(A30,【入力用】個人登録票!$A$59:$P$127,12,FALSE)),"ge.m.d")</f>
        <v/>
      </c>
      <c r="M30" s="295" t="str">
        <f>IF(ISERROR(VLOOKUP(A30,【入力用】個人登録票!$A$21:$P$50,13,FALSE)),"",VLOOKUP(A30,【入力用】個人登録票!$A$21:$P$50,13,FALSE)) &amp; IF(ISERROR(VLOOKUP(A30,【入力用】個人登録票!$A$59:$P$127,13,FALSE)),"",VLOOKUP(A30,【入力用】個人登録票!$A$59:$P$127,13,FALSE))</f>
        <v/>
      </c>
      <c r="N30" s="296" t="str">
        <f>IF(ISERROR(VLOOKUP(A30,【入力用】個人登録票!$A$21:$P$50,14,FALSE)),"",VLOOKUP(A30,【入力用】個人登録票!$A$21:$P$50,14,FALSE)) &amp; IF(ISERROR(VLOOKUP(A30,【入力用】個人登録票!$A$59:$P$127,14,FALSE)),"",VLOOKUP(A30,【入力用】個人登録票!$A$59:$P$127,14,FALSE))</f>
        <v/>
      </c>
      <c r="O30" s="297" t="str">
        <f>IF(ISERROR(VLOOKUP(A30,【入力用】個人登録票!$A$21:$P$50,15,FALSE)),"",VLOOKUP(A30,【入力用】個人登録票!$A$21:$P$50,15,FALSE)) &amp; IF(ISERROR(VLOOKUP(A30,【入力用】個人登録票!$A$59:$P$127,15,FALSE)),"",VLOOKUP(A30,【入力用】個人登録票!$A$59:$P$127,15,FALSE))</f>
        <v/>
      </c>
      <c r="P30" s="298" t="str">
        <f>IF(ISERROR(VLOOKUP(A30,【入力用】個人登録票!$A$21:$P$50,16,FALSE)),"",VLOOKUP(A30,【入力用】個人登録票!$A$21:$P$50,16,FALSE)) &amp; IF(ISERROR(VLOOKUP(A30,【入力用】個人登録票!$A$59:$P$127,16,FALSE)),"",VLOOKUP(A30,【入力用】個人登録票!$A$59:$P$127,16,FALSE))</f>
        <v/>
      </c>
      <c r="R30" s="215">
        <f>IF(ISERROR(VLOOKUP(A30,【入力用】個人登録票!$A$21:$R$50,18,FALSE)),"",VLOOKUP(A30,【入力用】個人登録票!$A$21:$R$50,18,FALSE))</f>
        <v>0</v>
      </c>
    </row>
    <row r="31" spans="1:18" ht="19.75" customHeight="1">
      <c r="A31" s="289" t="str">
        <f>【入力用】個人登録票!A31</f>
        <v>07</v>
      </c>
      <c r="B31" s="290" t="str">
        <f>IF(ISERROR(VLOOKUP(A31,【入力用】個人登録票!$A$21:$P$50,2,FALSE)),"",VLOOKUP(A31,【入力用】個人登録票!$A$21:$P$50,2,FALSE)) &amp; IF(ISERROR(VLOOKUP(A31,【入力用】個人登録票!$A$59:$P$127,2,FALSE)),"",VLOOKUP(A31,【入力用】個人登録票!$A$59:$P$127,2,FALSE))</f>
        <v/>
      </c>
      <c r="C31" s="567" t="str">
        <f>IF(ISERROR(VLOOKUP(A31,【入力用】個人登録票!$A$21:$P$50,3,FALSE)),"",VLOOKUP(A31,【入力用】個人登録票!$A$21:$P$50,3,FALSE)) &amp; IF(ISERROR(VLOOKUP(A31,【入力用】個人登録票!$A$59:$P$127,3,FALSE)),"",VLOOKUP(A31,【入力用】個人登録票!$A$59:$P$127,3,FALSE))</f>
        <v/>
      </c>
      <c r="D31" s="568"/>
      <c r="E31" s="291" t="str">
        <f>IF(ISERROR(VLOOKUP(A31,【入力用】個人登録票!$A$21:$P$50,5,FALSE)),"",VLOOKUP(A31,【入力用】個人登録票!$A$21:$P$50,5,FALSE)) &amp; IF(ISERROR(VLOOKUP(A31,【入力用】個人登録票!$A$59:$P$127,5,FALSE)),"",VLOOKUP(A31,【入力用】個人登録票!$A$59:$P$127,5,FALSE))</f>
        <v/>
      </c>
      <c r="F31" s="569" t="str">
        <f>IF(ISERROR(VLOOKUP(A31,【入力用】個人登録票!$A$21:$P$50,6,FALSE)),"",VLOOKUP(A31,【入力用】個人登録票!$A$21:$P$50,6,FALSE)) &amp; IF(ISERROR(VLOOKUP(A31,【入力用】個人登録票!$A$59:$P$127,6,FALSE)),"",VLOOKUP(A31,【入力用】個人登録票!$A$59:$P$127,6,FALSE))</f>
        <v/>
      </c>
      <c r="G31" s="568"/>
      <c r="H31" s="293" t="str">
        <f>IF(ISERROR(VLOOKUP(A31,【入力用】個人登録票!$A$21:$P$50,8,FALSE)),"",VLOOKUP(A31,【入力用】個人登録票!$A$21:$P$50,8,FALSE)) &amp; IF(ISERROR(VLOOKUP(A31,【入力用】個人登録票!$A$59:$P$127,8,FALSE)),"",VLOOKUP(A31,【入力用】個人登録票!$A$59:$P$127,8,FALSE))</f>
        <v/>
      </c>
      <c r="I31" s="292" t="str">
        <f>IF(ISERROR(VLOOKUP(A31,【入力用】個人登録票!$A$21:$P$50,9,FALSE)),"",VLOOKUP(A31,【入力用】個人登録票!$A$21:$P$50,9,FALSE)) &amp; IF(ISERROR(VLOOKUP(A31,【入力用】個人登録票!$A$59:$P$127,9,FALSE)),"",VLOOKUP(A31,【入力用】個人登録票!$A$59:$P$127,9,FALSE))</f>
        <v/>
      </c>
      <c r="J31" s="570" t="str">
        <f>IF(ISERROR(VLOOKUP(A31,【入力用】個人登録票!$A$21:$P$50,10,FALSE)),"",VLOOKUP(A31,【入力用】個人登録票!$A$21:$P$50,10,FALSE)) &amp; IF(ISERROR(VLOOKUP(A31,【入力用】個人登録票!$A$59:$P$127,10,FALSE)),"",VLOOKUP(A31,【入力用】個人登録票!$A$59:$P$127,10,FALSE))</f>
        <v/>
      </c>
      <c r="K31" s="572"/>
      <c r="L31" s="294" t="str">
        <f>TEXT(IF(ISERROR(VLOOKUP(A31,【入力用】個人登録票!$A$21:$P$50,12,FALSE)),"",VLOOKUP(A31,【入力用】個人登録票!$A$21:$P$50,12,FALSE)) &amp; IF(ISERROR(VLOOKUP(A31,【入力用】個人登録票!$A$59:$P$127,12,FALSE)),"",VLOOKUP(A31,【入力用】個人登録票!$A$59:$P$127,12,FALSE)),"ge.m.d")</f>
        <v/>
      </c>
      <c r="M31" s="295" t="str">
        <f>IF(ISERROR(VLOOKUP(A31,【入力用】個人登録票!$A$21:$P$50,13,FALSE)),"",VLOOKUP(A31,【入力用】個人登録票!$A$21:$P$50,13,FALSE)) &amp; IF(ISERROR(VLOOKUP(A31,【入力用】個人登録票!$A$59:$P$127,13,FALSE)),"",VLOOKUP(A31,【入力用】個人登録票!$A$59:$P$127,13,FALSE))</f>
        <v/>
      </c>
      <c r="N31" s="296" t="str">
        <f>IF(ISERROR(VLOOKUP(A31,【入力用】個人登録票!$A$21:$P$50,14,FALSE)),"",VLOOKUP(A31,【入力用】個人登録票!$A$21:$P$50,14,FALSE)) &amp; IF(ISERROR(VLOOKUP(A31,【入力用】個人登録票!$A$59:$P$127,14,FALSE)),"",VLOOKUP(A31,【入力用】個人登録票!$A$59:$P$127,14,FALSE))</f>
        <v/>
      </c>
      <c r="O31" s="297" t="str">
        <f>IF(ISERROR(VLOOKUP(A31,【入力用】個人登録票!$A$21:$P$50,15,FALSE)),"",VLOOKUP(A31,【入力用】個人登録票!$A$21:$P$50,15,FALSE)) &amp; IF(ISERROR(VLOOKUP(A31,【入力用】個人登録票!$A$59:$P$127,15,FALSE)),"",VLOOKUP(A31,【入力用】個人登録票!$A$59:$P$127,15,FALSE))</f>
        <v/>
      </c>
      <c r="P31" s="298" t="str">
        <f>IF(ISERROR(VLOOKUP(A31,【入力用】個人登録票!$A$21:$P$50,16,FALSE)),"",VLOOKUP(A31,【入力用】個人登録票!$A$21:$P$50,16,FALSE)) &amp; IF(ISERROR(VLOOKUP(A31,【入力用】個人登録票!$A$59:$P$127,16,FALSE)),"",VLOOKUP(A31,【入力用】個人登録票!$A$59:$P$127,16,FALSE))</f>
        <v/>
      </c>
      <c r="R31" s="215">
        <f>IF(ISERROR(VLOOKUP(A31,【入力用】個人登録票!$A$21:$R$50,18,FALSE)),"",VLOOKUP(A31,【入力用】個人登録票!$A$21:$R$50,18,FALSE))</f>
        <v>0</v>
      </c>
    </row>
    <row r="32" spans="1:18" ht="19.75" customHeight="1">
      <c r="A32" s="289" t="str">
        <f>【入力用】個人登録票!A32</f>
        <v>08</v>
      </c>
      <c r="B32" s="290" t="str">
        <f>IF(ISERROR(VLOOKUP(A32,【入力用】個人登録票!$A$21:$P$50,2,FALSE)),"",VLOOKUP(A32,【入力用】個人登録票!$A$21:$P$50,2,FALSE)) &amp; IF(ISERROR(VLOOKUP(A32,【入力用】個人登録票!$A$59:$P$127,2,FALSE)),"",VLOOKUP(A32,【入力用】個人登録票!$A$59:$P$127,2,FALSE))</f>
        <v/>
      </c>
      <c r="C32" s="567" t="str">
        <f>IF(ISERROR(VLOOKUP(A32,【入力用】個人登録票!$A$21:$P$50,3,FALSE)),"",VLOOKUP(A32,【入力用】個人登録票!$A$21:$P$50,3,FALSE)) &amp; IF(ISERROR(VLOOKUP(A32,【入力用】個人登録票!$A$59:$P$127,3,FALSE)),"",VLOOKUP(A32,【入力用】個人登録票!$A$59:$P$127,3,FALSE))</f>
        <v/>
      </c>
      <c r="D32" s="568"/>
      <c r="E32" s="291" t="str">
        <f>IF(ISERROR(VLOOKUP(A32,【入力用】個人登録票!$A$21:$P$50,5,FALSE)),"",VLOOKUP(A32,【入力用】個人登録票!$A$21:$P$50,5,FALSE)) &amp; IF(ISERROR(VLOOKUP(A32,【入力用】個人登録票!$A$59:$P$127,5,FALSE)),"",VLOOKUP(A32,【入力用】個人登録票!$A$59:$P$127,5,FALSE))</f>
        <v/>
      </c>
      <c r="F32" s="569" t="str">
        <f>IF(ISERROR(VLOOKUP(A32,【入力用】個人登録票!$A$21:$P$50,6,FALSE)),"",VLOOKUP(A32,【入力用】個人登録票!$A$21:$P$50,6,FALSE)) &amp; IF(ISERROR(VLOOKUP(A32,【入力用】個人登録票!$A$59:$P$127,6,FALSE)),"",VLOOKUP(A32,【入力用】個人登録票!$A$59:$P$127,6,FALSE))</f>
        <v/>
      </c>
      <c r="G32" s="568"/>
      <c r="H32" s="293" t="str">
        <f>IF(ISERROR(VLOOKUP(A32,【入力用】個人登録票!$A$21:$P$50,8,FALSE)),"",VLOOKUP(A32,【入力用】個人登録票!$A$21:$P$50,8,FALSE)) &amp; IF(ISERROR(VLOOKUP(A32,【入力用】個人登録票!$A$59:$P$127,8,FALSE)),"",VLOOKUP(A32,【入力用】個人登録票!$A$59:$P$127,8,FALSE))</f>
        <v/>
      </c>
      <c r="I32" s="292" t="str">
        <f>IF(ISERROR(VLOOKUP(A32,【入力用】個人登録票!$A$21:$P$50,9,FALSE)),"",VLOOKUP(A32,【入力用】個人登録票!$A$21:$P$50,9,FALSE)) &amp; IF(ISERROR(VLOOKUP(A32,【入力用】個人登録票!$A$59:$P$127,9,FALSE)),"",VLOOKUP(A32,【入力用】個人登録票!$A$59:$P$127,9,FALSE))</f>
        <v/>
      </c>
      <c r="J32" s="570" t="str">
        <f>IF(ISERROR(VLOOKUP(A32,【入力用】個人登録票!$A$21:$P$50,10,FALSE)),"",VLOOKUP(A32,【入力用】個人登録票!$A$21:$P$50,10,FALSE)) &amp; IF(ISERROR(VLOOKUP(A32,【入力用】個人登録票!$A$59:$P$127,10,FALSE)),"",VLOOKUP(A32,【入力用】個人登録票!$A$59:$P$127,10,FALSE))</f>
        <v/>
      </c>
      <c r="K32" s="572"/>
      <c r="L32" s="294" t="str">
        <f>TEXT(IF(ISERROR(VLOOKUP(A32,【入力用】個人登録票!$A$21:$P$50,12,FALSE)),"",VLOOKUP(A32,【入力用】個人登録票!$A$21:$P$50,12,FALSE)) &amp; IF(ISERROR(VLOOKUP(A32,【入力用】個人登録票!$A$59:$P$127,12,FALSE)),"",VLOOKUP(A32,【入力用】個人登録票!$A$59:$P$127,12,FALSE)),"ge.m.d")</f>
        <v/>
      </c>
      <c r="M32" s="295" t="str">
        <f>IF(ISERROR(VLOOKUP(A32,【入力用】個人登録票!$A$21:$P$50,13,FALSE)),"",VLOOKUP(A32,【入力用】個人登録票!$A$21:$P$50,13,FALSE)) &amp; IF(ISERROR(VLOOKUP(A32,【入力用】個人登録票!$A$59:$P$127,13,FALSE)),"",VLOOKUP(A32,【入力用】個人登録票!$A$59:$P$127,13,FALSE))</f>
        <v/>
      </c>
      <c r="N32" s="296" t="str">
        <f>IF(ISERROR(VLOOKUP(A32,【入力用】個人登録票!$A$21:$P$50,14,FALSE)),"",VLOOKUP(A32,【入力用】個人登録票!$A$21:$P$50,14,FALSE)) &amp; IF(ISERROR(VLOOKUP(A32,【入力用】個人登録票!$A$59:$P$127,14,FALSE)),"",VLOOKUP(A32,【入力用】個人登録票!$A$59:$P$127,14,FALSE))</f>
        <v/>
      </c>
      <c r="O32" s="297" t="str">
        <f>IF(ISERROR(VLOOKUP(A32,【入力用】個人登録票!$A$21:$P$50,15,FALSE)),"",VLOOKUP(A32,【入力用】個人登録票!$A$21:$P$50,15,FALSE)) &amp; IF(ISERROR(VLOOKUP(A32,【入力用】個人登録票!$A$59:$P$127,15,FALSE)),"",VLOOKUP(A32,【入力用】個人登録票!$A$59:$P$127,15,FALSE))</f>
        <v/>
      </c>
      <c r="P32" s="298" t="str">
        <f>IF(ISERROR(VLOOKUP(A32,【入力用】個人登録票!$A$21:$P$50,16,FALSE)),"",VLOOKUP(A32,【入力用】個人登録票!$A$21:$P$50,16,FALSE)) &amp; IF(ISERROR(VLOOKUP(A32,【入力用】個人登録票!$A$59:$P$127,16,FALSE)),"",VLOOKUP(A32,【入力用】個人登録票!$A$59:$P$127,16,FALSE))</f>
        <v/>
      </c>
      <c r="R32" s="215">
        <f>IF(ISERROR(VLOOKUP(A32,【入力用】個人登録票!$A$21:$R$50,18,FALSE)),"",VLOOKUP(A32,【入力用】個人登録票!$A$21:$R$50,18,FALSE))</f>
        <v>0</v>
      </c>
    </row>
    <row r="33" spans="1:18" ht="19.75" customHeight="1">
      <c r="A33" s="289" t="str">
        <f>【入力用】個人登録票!A33</f>
        <v>09</v>
      </c>
      <c r="B33" s="290" t="str">
        <f>IF(ISERROR(VLOOKUP(A33,【入力用】個人登録票!$A$21:$P$50,2,FALSE)),"",VLOOKUP(A33,【入力用】個人登録票!$A$21:$P$50,2,FALSE)) &amp; IF(ISERROR(VLOOKUP(A33,【入力用】個人登録票!$A$59:$P$127,2,FALSE)),"",VLOOKUP(A33,【入力用】個人登録票!$A$59:$P$127,2,FALSE))</f>
        <v/>
      </c>
      <c r="C33" s="567" t="str">
        <f>IF(ISERROR(VLOOKUP(A33,【入力用】個人登録票!$A$21:$P$50,3,FALSE)),"",VLOOKUP(A33,【入力用】個人登録票!$A$21:$P$50,3,FALSE)) &amp; IF(ISERROR(VLOOKUP(A33,【入力用】個人登録票!$A$59:$P$127,3,FALSE)),"",VLOOKUP(A33,【入力用】個人登録票!$A$59:$P$127,3,FALSE))</f>
        <v/>
      </c>
      <c r="D33" s="568"/>
      <c r="E33" s="291" t="str">
        <f>IF(ISERROR(VLOOKUP(A33,【入力用】個人登録票!$A$21:$P$50,5,FALSE)),"",VLOOKUP(A33,【入力用】個人登録票!$A$21:$P$50,5,FALSE)) &amp; IF(ISERROR(VLOOKUP(A33,【入力用】個人登録票!$A$59:$P$127,5,FALSE)),"",VLOOKUP(A33,【入力用】個人登録票!$A$59:$P$127,5,FALSE))</f>
        <v/>
      </c>
      <c r="F33" s="569" t="str">
        <f>IF(ISERROR(VLOOKUP(A33,【入力用】個人登録票!$A$21:$P$50,6,FALSE)),"",VLOOKUP(A33,【入力用】個人登録票!$A$21:$P$50,6,FALSE)) &amp; IF(ISERROR(VLOOKUP(A33,【入力用】個人登録票!$A$59:$P$127,6,FALSE)),"",VLOOKUP(A33,【入力用】個人登録票!$A$59:$P$127,6,FALSE))</f>
        <v/>
      </c>
      <c r="G33" s="568"/>
      <c r="H33" s="293" t="str">
        <f>IF(ISERROR(VLOOKUP(A33,【入力用】個人登録票!$A$21:$P$50,8,FALSE)),"",VLOOKUP(A33,【入力用】個人登録票!$A$21:$P$50,8,FALSE)) &amp; IF(ISERROR(VLOOKUP(A33,【入力用】個人登録票!$A$59:$P$127,8,FALSE)),"",VLOOKUP(A33,【入力用】個人登録票!$A$59:$P$127,8,FALSE))</f>
        <v/>
      </c>
      <c r="I33" s="292" t="str">
        <f>IF(ISERROR(VLOOKUP(A33,【入力用】個人登録票!$A$21:$P$50,9,FALSE)),"",VLOOKUP(A33,【入力用】個人登録票!$A$21:$P$50,9,FALSE)) &amp; IF(ISERROR(VLOOKUP(A33,【入力用】個人登録票!$A$59:$P$127,9,FALSE)),"",VLOOKUP(A33,【入力用】個人登録票!$A$59:$P$127,9,FALSE))</f>
        <v/>
      </c>
      <c r="J33" s="570" t="str">
        <f>IF(ISERROR(VLOOKUP(A33,【入力用】個人登録票!$A$21:$P$50,10,FALSE)),"",VLOOKUP(A33,【入力用】個人登録票!$A$21:$P$50,10,FALSE)) &amp; IF(ISERROR(VLOOKUP(A33,【入力用】個人登録票!$A$59:$P$127,10,FALSE)),"",VLOOKUP(A33,【入力用】個人登録票!$A$59:$P$127,10,FALSE))</f>
        <v/>
      </c>
      <c r="K33" s="572"/>
      <c r="L33" s="294" t="str">
        <f>TEXT(IF(ISERROR(VLOOKUP(A33,【入力用】個人登録票!$A$21:$P$50,12,FALSE)),"",VLOOKUP(A33,【入力用】個人登録票!$A$21:$P$50,12,FALSE)) &amp; IF(ISERROR(VLOOKUP(A33,【入力用】個人登録票!$A$59:$P$127,12,FALSE)),"",VLOOKUP(A33,【入力用】個人登録票!$A$59:$P$127,12,FALSE)),"ge.m.d")</f>
        <v/>
      </c>
      <c r="M33" s="295" t="str">
        <f>IF(ISERROR(VLOOKUP(A33,【入力用】個人登録票!$A$21:$P$50,13,FALSE)),"",VLOOKUP(A33,【入力用】個人登録票!$A$21:$P$50,13,FALSE)) &amp; IF(ISERROR(VLOOKUP(A33,【入力用】個人登録票!$A$59:$P$127,13,FALSE)),"",VLOOKUP(A33,【入力用】個人登録票!$A$59:$P$127,13,FALSE))</f>
        <v/>
      </c>
      <c r="N33" s="296" t="str">
        <f>IF(ISERROR(VLOOKUP(A33,【入力用】個人登録票!$A$21:$P$50,14,FALSE)),"",VLOOKUP(A33,【入力用】個人登録票!$A$21:$P$50,14,FALSE)) &amp; IF(ISERROR(VLOOKUP(A33,【入力用】個人登録票!$A$59:$P$127,14,FALSE)),"",VLOOKUP(A33,【入力用】個人登録票!$A$59:$P$127,14,FALSE))</f>
        <v/>
      </c>
      <c r="O33" s="297" t="str">
        <f>IF(ISERROR(VLOOKUP(A33,【入力用】個人登録票!$A$21:$P$50,15,FALSE)),"",VLOOKUP(A33,【入力用】個人登録票!$A$21:$P$50,15,FALSE)) &amp; IF(ISERROR(VLOOKUP(A33,【入力用】個人登録票!$A$59:$P$127,15,FALSE)),"",VLOOKUP(A33,【入力用】個人登録票!$A$59:$P$127,15,FALSE))</f>
        <v/>
      </c>
      <c r="P33" s="298" t="str">
        <f>IF(ISERROR(VLOOKUP(A33,【入力用】個人登録票!$A$21:$P$50,16,FALSE)),"",VLOOKUP(A33,【入力用】個人登録票!$A$21:$P$50,16,FALSE)) &amp; IF(ISERROR(VLOOKUP(A33,【入力用】個人登録票!$A$59:$P$127,16,FALSE)),"",VLOOKUP(A33,【入力用】個人登録票!$A$59:$P$127,16,FALSE))</f>
        <v/>
      </c>
      <c r="R33" s="215">
        <f>IF(ISERROR(VLOOKUP(A33,【入力用】個人登録票!$A$21:$R$50,18,FALSE)),"",VLOOKUP(A33,【入力用】個人登録票!$A$21:$R$50,18,FALSE))</f>
        <v>0</v>
      </c>
    </row>
    <row r="34" spans="1:18" ht="19.75" customHeight="1">
      <c r="A34" s="289" t="str">
        <f>【入力用】個人登録票!A34</f>
        <v>11</v>
      </c>
      <c r="B34" s="290" t="str">
        <f>IF(ISERROR(VLOOKUP(A34,【入力用】個人登録票!$A$21:$P$50,2,FALSE)),"",VLOOKUP(A34,【入力用】個人登録票!$A$21:$P$50,2,FALSE)) &amp; IF(ISERROR(VLOOKUP(A34,【入力用】個人登録票!$A$59:$P$127,2,FALSE)),"",VLOOKUP(A34,【入力用】個人登録票!$A$59:$P$127,2,FALSE))</f>
        <v/>
      </c>
      <c r="C34" s="567" t="str">
        <f>IF(ISERROR(VLOOKUP(A34,【入力用】個人登録票!$A$21:$P$50,3,FALSE)),"",VLOOKUP(A34,【入力用】個人登録票!$A$21:$P$50,3,FALSE)) &amp; IF(ISERROR(VLOOKUP(A34,【入力用】個人登録票!$A$59:$P$127,3,FALSE)),"",VLOOKUP(A34,【入力用】個人登録票!$A$59:$P$127,3,FALSE))</f>
        <v/>
      </c>
      <c r="D34" s="568"/>
      <c r="E34" s="291" t="str">
        <f>IF(ISERROR(VLOOKUP(A34,【入力用】個人登録票!$A$21:$P$50,5,FALSE)),"",VLOOKUP(A34,【入力用】個人登録票!$A$21:$P$50,5,FALSE)) &amp; IF(ISERROR(VLOOKUP(A34,【入力用】個人登録票!$A$59:$P$127,5,FALSE)),"",VLOOKUP(A34,【入力用】個人登録票!$A$59:$P$127,5,FALSE))</f>
        <v/>
      </c>
      <c r="F34" s="569" t="str">
        <f>IF(ISERROR(VLOOKUP(A34,【入力用】個人登録票!$A$21:$P$50,6,FALSE)),"",VLOOKUP(A34,【入力用】個人登録票!$A$21:$P$50,6,FALSE)) &amp; IF(ISERROR(VLOOKUP(A34,【入力用】個人登録票!$A$59:$P$127,6,FALSE)),"",VLOOKUP(A34,【入力用】個人登録票!$A$59:$P$127,6,FALSE))</f>
        <v/>
      </c>
      <c r="G34" s="568"/>
      <c r="H34" s="293" t="str">
        <f>IF(ISERROR(VLOOKUP(A34,【入力用】個人登録票!$A$21:$P$50,8,FALSE)),"",VLOOKUP(A34,【入力用】個人登録票!$A$21:$P$50,8,FALSE)) &amp; IF(ISERROR(VLOOKUP(A34,【入力用】個人登録票!$A$59:$P$127,8,FALSE)),"",VLOOKUP(A34,【入力用】個人登録票!$A$59:$P$127,8,FALSE))</f>
        <v/>
      </c>
      <c r="I34" s="292" t="str">
        <f>IF(ISERROR(VLOOKUP(A34,【入力用】個人登録票!$A$21:$P$50,9,FALSE)),"",VLOOKUP(A34,【入力用】個人登録票!$A$21:$P$50,9,FALSE)) &amp; IF(ISERROR(VLOOKUP(A34,【入力用】個人登録票!$A$59:$P$127,9,FALSE)),"",VLOOKUP(A34,【入力用】個人登録票!$A$59:$P$127,9,FALSE))</f>
        <v/>
      </c>
      <c r="J34" s="570" t="str">
        <f>IF(ISERROR(VLOOKUP(A34,【入力用】個人登録票!$A$21:$P$50,10,FALSE)),"",VLOOKUP(A34,【入力用】個人登録票!$A$21:$P$50,10,FALSE)) &amp; IF(ISERROR(VLOOKUP(A34,【入力用】個人登録票!$A$59:$P$127,10,FALSE)),"",VLOOKUP(A34,【入力用】個人登録票!$A$59:$P$127,10,FALSE))</f>
        <v/>
      </c>
      <c r="K34" s="572"/>
      <c r="L34" s="294" t="str">
        <f>TEXT(IF(ISERROR(VLOOKUP(A34,【入力用】個人登録票!$A$21:$P$50,12,FALSE)),"",VLOOKUP(A34,【入力用】個人登録票!$A$21:$P$50,12,FALSE)) &amp; IF(ISERROR(VLOOKUP(A34,【入力用】個人登録票!$A$59:$P$127,12,FALSE)),"",VLOOKUP(A34,【入力用】個人登録票!$A$59:$P$127,12,FALSE)),"ge.m.d")</f>
        <v/>
      </c>
      <c r="M34" s="295" t="str">
        <f>IF(ISERROR(VLOOKUP(A34,【入力用】個人登録票!$A$21:$P$50,13,FALSE)),"",VLOOKUP(A34,【入力用】個人登録票!$A$21:$P$50,13,FALSE)) &amp; IF(ISERROR(VLOOKUP(A34,【入力用】個人登録票!$A$59:$P$127,13,FALSE)),"",VLOOKUP(A34,【入力用】個人登録票!$A$59:$P$127,13,FALSE))</f>
        <v/>
      </c>
      <c r="N34" s="296" t="str">
        <f>IF(ISERROR(VLOOKUP(A34,【入力用】個人登録票!$A$21:$P$50,14,FALSE)),"",VLOOKUP(A34,【入力用】個人登録票!$A$21:$P$50,14,FALSE)) &amp; IF(ISERROR(VLOOKUP(A34,【入力用】個人登録票!$A$59:$P$127,14,FALSE)),"",VLOOKUP(A34,【入力用】個人登録票!$A$59:$P$127,14,FALSE))</f>
        <v/>
      </c>
      <c r="O34" s="297" t="str">
        <f>IF(ISERROR(VLOOKUP(A34,【入力用】個人登録票!$A$21:$P$50,15,FALSE)),"",VLOOKUP(A34,【入力用】個人登録票!$A$21:$P$50,15,FALSE)) &amp; IF(ISERROR(VLOOKUP(A34,【入力用】個人登録票!$A$59:$P$127,15,FALSE)),"",VLOOKUP(A34,【入力用】個人登録票!$A$59:$P$127,15,FALSE))</f>
        <v/>
      </c>
      <c r="P34" s="298" t="str">
        <f>IF(ISERROR(VLOOKUP(A34,【入力用】個人登録票!$A$21:$P$50,16,FALSE)),"",VLOOKUP(A34,【入力用】個人登録票!$A$21:$P$50,16,FALSE)) &amp; IF(ISERROR(VLOOKUP(A34,【入力用】個人登録票!$A$59:$P$127,16,FALSE)),"",VLOOKUP(A34,【入力用】個人登録票!$A$59:$P$127,16,FALSE))</f>
        <v/>
      </c>
      <c r="R34" s="215">
        <f>IF(ISERROR(VLOOKUP(A34,【入力用】個人登録票!$A$21:$R$50,18,FALSE)),"",VLOOKUP(A34,【入力用】個人登録票!$A$21:$R$50,18,FALSE))</f>
        <v>0</v>
      </c>
    </row>
    <row r="35" spans="1:18" ht="19.75" customHeight="1">
      <c r="A35" s="289" t="str">
        <f>【入力用】個人登録票!A35</f>
        <v>12</v>
      </c>
      <c r="B35" s="290" t="str">
        <f>IF(ISERROR(VLOOKUP(A35,【入力用】個人登録票!$A$21:$P$50,2,FALSE)),"",VLOOKUP(A35,【入力用】個人登録票!$A$21:$P$50,2,FALSE)) &amp; IF(ISERROR(VLOOKUP(A35,【入力用】個人登録票!$A$59:$P$127,2,FALSE)),"",VLOOKUP(A35,【入力用】個人登録票!$A$59:$P$127,2,FALSE))</f>
        <v/>
      </c>
      <c r="C35" s="567" t="str">
        <f>IF(ISERROR(VLOOKUP(A35,【入力用】個人登録票!$A$21:$P$50,3,FALSE)),"",VLOOKUP(A35,【入力用】個人登録票!$A$21:$P$50,3,FALSE)) &amp; IF(ISERROR(VLOOKUP(A35,【入力用】個人登録票!$A$59:$P$127,3,FALSE)),"",VLOOKUP(A35,【入力用】個人登録票!$A$59:$P$127,3,FALSE))</f>
        <v/>
      </c>
      <c r="D35" s="568"/>
      <c r="E35" s="291" t="str">
        <f>IF(ISERROR(VLOOKUP(A35,【入力用】個人登録票!$A$21:$P$50,5,FALSE)),"",VLOOKUP(A35,【入力用】個人登録票!$A$21:$P$50,5,FALSE)) &amp; IF(ISERROR(VLOOKUP(A35,【入力用】個人登録票!$A$59:$P$127,5,FALSE)),"",VLOOKUP(A35,【入力用】個人登録票!$A$59:$P$127,5,FALSE))</f>
        <v/>
      </c>
      <c r="F35" s="569" t="str">
        <f>IF(ISERROR(VLOOKUP(A35,【入力用】個人登録票!$A$21:$P$50,6,FALSE)),"",VLOOKUP(A35,【入力用】個人登録票!$A$21:$P$50,6,FALSE)) &amp; IF(ISERROR(VLOOKUP(A35,【入力用】個人登録票!$A$59:$P$127,6,FALSE)),"",VLOOKUP(A35,【入力用】個人登録票!$A$59:$P$127,6,FALSE))</f>
        <v/>
      </c>
      <c r="G35" s="568"/>
      <c r="H35" s="293" t="str">
        <f>IF(ISERROR(VLOOKUP(A35,【入力用】個人登録票!$A$21:$P$50,8,FALSE)),"",VLOOKUP(A35,【入力用】個人登録票!$A$21:$P$50,8,FALSE)) &amp; IF(ISERROR(VLOOKUP(A35,【入力用】個人登録票!$A$59:$P$127,8,FALSE)),"",VLOOKUP(A35,【入力用】個人登録票!$A$59:$P$127,8,FALSE))</f>
        <v/>
      </c>
      <c r="I35" s="292" t="str">
        <f>IF(ISERROR(VLOOKUP(A35,【入力用】個人登録票!$A$21:$P$50,9,FALSE)),"",VLOOKUP(A35,【入力用】個人登録票!$A$21:$P$50,9,FALSE)) &amp; IF(ISERROR(VLOOKUP(A35,【入力用】個人登録票!$A$59:$P$127,9,FALSE)),"",VLOOKUP(A35,【入力用】個人登録票!$A$59:$P$127,9,FALSE))</f>
        <v/>
      </c>
      <c r="J35" s="570" t="str">
        <f>IF(ISERROR(VLOOKUP(A35,【入力用】個人登録票!$A$21:$P$50,10,FALSE)),"",VLOOKUP(A35,【入力用】個人登録票!$A$21:$P$50,10,FALSE)) &amp; IF(ISERROR(VLOOKUP(A35,【入力用】個人登録票!$A$59:$P$127,10,FALSE)),"",VLOOKUP(A35,【入力用】個人登録票!$A$59:$P$127,10,FALSE))</f>
        <v/>
      </c>
      <c r="K35" s="572"/>
      <c r="L35" s="294" t="str">
        <f>TEXT(IF(ISERROR(VLOOKUP(A35,【入力用】個人登録票!$A$21:$P$50,12,FALSE)),"",VLOOKUP(A35,【入力用】個人登録票!$A$21:$P$50,12,FALSE)) &amp; IF(ISERROR(VLOOKUP(A35,【入力用】個人登録票!$A$59:$P$127,12,FALSE)),"",VLOOKUP(A35,【入力用】個人登録票!$A$59:$P$127,12,FALSE)),"ge.m.d")</f>
        <v/>
      </c>
      <c r="M35" s="295" t="str">
        <f>IF(ISERROR(VLOOKUP(A35,【入力用】個人登録票!$A$21:$P$50,13,FALSE)),"",VLOOKUP(A35,【入力用】個人登録票!$A$21:$P$50,13,FALSE)) &amp; IF(ISERROR(VLOOKUP(A35,【入力用】個人登録票!$A$59:$P$127,13,FALSE)),"",VLOOKUP(A35,【入力用】個人登録票!$A$59:$P$127,13,FALSE))</f>
        <v/>
      </c>
      <c r="N35" s="296" t="str">
        <f>IF(ISERROR(VLOOKUP(A35,【入力用】個人登録票!$A$21:$P$50,14,FALSE)),"",VLOOKUP(A35,【入力用】個人登録票!$A$21:$P$50,14,FALSE)) &amp; IF(ISERROR(VLOOKUP(A35,【入力用】個人登録票!$A$59:$P$127,14,FALSE)),"",VLOOKUP(A35,【入力用】個人登録票!$A$59:$P$127,14,FALSE))</f>
        <v/>
      </c>
      <c r="O35" s="297" t="str">
        <f>IF(ISERROR(VLOOKUP(A35,【入力用】個人登録票!$A$21:$P$50,15,FALSE)),"",VLOOKUP(A35,【入力用】個人登録票!$A$21:$P$50,15,FALSE)) &amp; IF(ISERROR(VLOOKUP(A35,【入力用】個人登録票!$A$59:$P$127,15,FALSE)),"",VLOOKUP(A35,【入力用】個人登録票!$A$59:$P$127,15,FALSE))</f>
        <v/>
      </c>
      <c r="P35" s="298" t="str">
        <f>IF(ISERROR(VLOOKUP(A35,【入力用】個人登録票!$A$21:$P$50,16,FALSE)),"",VLOOKUP(A35,【入力用】個人登録票!$A$21:$P$50,16,FALSE)) &amp; IF(ISERROR(VLOOKUP(A35,【入力用】個人登録票!$A$59:$P$127,16,FALSE)),"",VLOOKUP(A35,【入力用】個人登録票!$A$59:$P$127,16,FALSE))</f>
        <v/>
      </c>
      <c r="R35" s="215">
        <f>IF(ISERROR(VLOOKUP(A35,【入力用】個人登録票!$A$21:$R$50,18,FALSE)),"",VLOOKUP(A35,【入力用】個人登録票!$A$21:$R$50,18,FALSE))</f>
        <v>0</v>
      </c>
    </row>
    <row r="36" spans="1:18" ht="19.75" customHeight="1">
      <c r="A36" s="289" t="str">
        <f>【入力用】個人登録票!A36</f>
        <v>13</v>
      </c>
      <c r="B36" s="290" t="str">
        <f>IF(ISERROR(VLOOKUP(A36,【入力用】個人登録票!$A$21:$P$50,2,FALSE)),"",VLOOKUP(A36,【入力用】個人登録票!$A$21:$P$50,2,FALSE)) &amp; IF(ISERROR(VLOOKUP(A36,【入力用】個人登録票!$A$59:$P$127,2,FALSE)),"",VLOOKUP(A36,【入力用】個人登録票!$A$59:$P$127,2,FALSE))</f>
        <v/>
      </c>
      <c r="C36" s="567" t="str">
        <f>IF(ISERROR(VLOOKUP(A36,【入力用】個人登録票!$A$21:$P$50,3,FALSE)),"",VLOOKUP(A36,【入力用】個人登録票!$A$21:$P$50,3,FALSE)) &amp; IF(ISERROR(VLOOKUP(A36,【入力用】個人登録票!$A$59:$P$127,3,FALSE)),"",VLOOKUP(A36,【入力用】個人登録票!$A$59:$P$127,3,FALSE))</f>
        <v/>
      </c>
      <c r="D36" s="568"/>
      <c r="E36" s="291" t="str">
        <f>IF(ISERROR(VLOOKUP(A36,【入力用】個人登録票!$A$21:$P$50,5,FALSE)),"",VLOOKUP(A36,【入力用】個人登録票!$A$21:$P$50,5,FALSE)) &amp; IF(ISERROR(VLOOKUP(A36,【入力用】個人登録票!$A$59:$P$127,5,FALSE)),"",VLOOKUP(A36,【入力用】個人登録票!$A$59:$P$127,5,FALSE))</f>
        <v/>
      </c>
      <c r="F36" s="569" t="str">
        <f>IF(ISERROR(VLOOKUP(A36,【入力用】個人登録票!$A$21:$P$50,6,FALSE)),"",VLOOKUP(A36,【入力用】個人登録票!$A$21:$P$50,6,FALSE)) &amp; IF(ISERROR(VLOOKUP(A36,【入力用】個人登録票!$A$59:$P$127,6,FALSE)),"",VLOOKUP(A36,【入力用】個人登録票!$A$59:$P$127,6,FALSE))</f>
        <v/>
      </c>
      <c r="G36" s="568"/>
      <c r="H36" s="293" t="str">
        <f>IF(ISERROR(VLOOKUP(A36,【入力用】個人登録票!$A$21:$P$50,8,FALSE)),"",VLOOKUP(A36,【入力用】個人登録票!$A$21:$P$50,8,FALSE)) &amp; IF(ISERROR(VLOOKUP(A36,【入力用】個人登録票!$A$59:$P$127,8,FALSE)),"",VLOOKUP(A36,【入力用】個人登録票!$A$59:$P$127,8,FALSE))</f>
        <v/>
      </c>
      <c r="I36" s="292" t="str">
        <f>IF(ISERROR(VLOOKUP(A36,【入力用】個人登録票!$A$21:$P$50,9,FALSE)),"",VLOOKUP(A36,【入力用】個人登録票!$A$21:$P$50,9,FALSE)) &amp; IF(ISERROR(VLOOKUP(A36,【入力用】個人登録票!$A$59:$P$127,9,FALSE)),"",VLOOKUP(A36,【入力用】個人登録票!$A$59:$P$127,9,FALSE))</f>
        <v/>
      </c>
      <c r="J36" s="570" t="str">
        <f>IF(ISERROR(VLOOKUP(A36,【入力用】個人登録票!$A$21:$P$50,10,FALSE)),"",VLOOKUP(A36,【入力用】個人登録票!$A$21:$P$50,10,FALSE)) &amp; IF(ISERROR(VLOOKUP(A36,【入力用】個人登録票!$A$59:$P$127,10,FALSE)),"",VLOOKUP(A36,【入力用】個人登録票!$A$59:$P$127,10,FALSE))</f>
        <v/>
      </c>
      <c r="K36" s="572"/>
      <c r="L36" s="294" t="str">
        <f>TEXT(IF(ISERROR(VLOOKUP(A36,【入力用】個人登録票!$A$21:$P$50,12,FALSE)),"",VLOOKUP(A36,【入力用】個人登録票!$A$21:$P$50,12,FALSE)) &amp; IF(ISERROR(VLOOKUP(A36,【入力用】個人登録票!$A$59:$P$127,12,FALSE)),"",VLOOKUP(A36,【入力用】個人登録票!$A$59:$P$127,12,FALSE)),"ge.m.d")</f>
        <v/>
      </c>
      <c r="M36" s="295" t="str">
        <f>IF(ISERROR(VLOOKUP(A36,【入力用】個人登録票!$A$21:$P$50,13,FALSE)),"",VLOOKUP(A36,【入力用】個人登録票!$A$21:$P$50,13,FALSE)) &amp; IF(ISERROR(VLOOKUP(A36,【入力用】個人登録票!$A$59:$P$127,13,FALSE)),"",VLOOKUP(A36,【入力用】個人登録票!$A$59:$P$127,13,FALSE))</f>
        <v/>
      </c>
      <c r="N36" s="296" t="str">
        <f>IF(ISERROR(VLOOKUP(A36,【入力用】個人登録票!$A$21:$P$50,14,FALSE)),"",VLOOKUP(A36,【入力用】個人登録票!$A$21:$P$50,14,FALSE)) &amp; IF(ISERROR(VLOOKUP(A36,【入力用】個人登録票!$A$59:$P$127,14,FALSE)),"",VLOOKUP(A36,【入力用】個人登録票!$A$59:$P$127,14,FALSE))</f>
        <v/>
      </c>
      <c r="O36" s="297" t="str">
        <f>IF(ISERROR(VLOOKUP(A36,【入力用】個人登録票!$A$21:$P$50,15,FALSE)),"",VLOOKUP(A36,【入力用】個人登録票!$A$21:$P$50,15,FALSE)) &amp; IF(ISERROR(VLOOKUP(A36,【入力用】個人登録票!$A$59:$P$127,15,FALSE)),"",VLOOKUP(A36,【入力用】個人登録票!$A$59:$P$127,15,FALSE))</f>
        <v/>
      </c>
      <c r="P36" s="298" t="str">
        <f>IF(ISERROR(VLOOKUP(A36,【入力用】個人登録票!$A$21:$P$50,16,FALSE)),"",VLOOKUP(A36,【入力用】個人登録票!$A$21:$P$50,16,FALSE)) &amp; IF(ISERROR(VLOOKUP(A36,【入力用】個人登録票!$A$59:$P$127,16,FALSE)),"",VLOOKUP(A36,【入力用】個人登録票!$A$59:$P$127,16,FALSE))</f>
        <v/>
      </c>
      <c r="R36" s="215">
        <f>IF(ISERROR(VLOOKUP(A36,【入力用】個人登録票!$A$21:$R$50,18,FALSE)),"",VLOOKUP(A36,【入力用】個人登録票!$A$21:$R$50,18,FALSE))</f>
        <v>0</v>
      </c>
    </row>
    <row r="37" spans="1:18" ht="19.75" customHeight="1">
      <c r="A37" s="289" t="str">
        <f>【入力用】個人登録票!A37</f>
        <v>14</v>
      </c>
      <c r="B37" s="290" t="str">
        <f>IF(ISERROR(VLOOKUP(A37,【入力用】個人登録票!$A$21:$P$50,2,FALSE)),"",VLOOKUP(A37,【入力用】個人登録票!$A$21:$P$50,2,FALSE)) &amp; IF(ISERROR(VLOOKUP(A37,【入力用】個人登録票!$A$59:$P$127,2,FALSE)),"",VLOOKUP(A37,【入力用】個人登録票!$A$59:$P$127,2,FALSE))</f>
        <v/>
      </c>
      <c r="C37" s="567" t="str">
        <f>IF(ISERROR(VLOOKUP(A37,【入力用】個人登録票!$A$21:$P$50,3,FALSE)),"",VLOOKUP(A37,【入力用】個人登録票!$A$21:$P$50,3,FALSE)) &amp; IF(ISERROR(VLOOKUP(A37,【入力用】個人登録票!$A$59:$P$127,3,FALSE)),"",VLOOKUP(A37,【入力用】個人登録票!$A$59:$P$127,3,FALSE))</f>
        <v/>
      </c>
      <c r="D37" s="568"/>
      <c r="E37" s="291" t="str">
        <f>IF(ISERROR(VLOOKUP(A37,【入力用】個人登録票!$A$21:$P$50,5,FALSE)),"",VLOOKUP(A37,【入力用】個人登録票!$A$21:$P$50,5,FALSE)) &amp; IF(ISERROR(VLOOKUP(A37,【入力用】個人登録票!$A$59:$P$127,5,FALSE)),"",VLOOKUP(A37,【入力用】個人登録票!$A$59:$P$127,5,FALSE))</f>
        <v/>
      </c>
      <c r="F37" s="569" t="str">
        <f>IF(ISERROR(VLOOKUP(A37,【入力用】個人登録票!$A$21:$P$50,6,FALSE)),"",VLOOKUP(A37,【入力用】個人登録票!$A$21:$P$50,6,FALSE)) &amp; IF(ISERROR(VLOOKUP(A37,【入力用】個人登録票!$A$59:$P$127,6,FALSE)),"",VLOOKUP(A37,【入力用】個人登録票!$A$59:$P$127,6,FALSE))</f>
        <v/>
      </c>
      <c r="G37" s="568"/>
      <c r="H37" s="293" t="str">
        <f>IF(ISERROR(VLOOKUP(A37,【入力用】個人登録票!$A$21:$P$50,8,FALSE)),"",VLOOKUP(A37,【入力用】個人登録票!$A$21:$P$50,8,FALSE)) &amp; IF(ISERROR(VLOOKUP(A37,【入力用】個人登録票!$A$59:$P$127,8,FALSE)),"",VLOOKUP(A37,【入力用】個人登録票!$A$59:$P$127,8,FALSE))</f>
        <v/>
      </c>
      <c r="I37" s="292" t="str">
        <f>IF(ISERROR(VLOOKUP(A37,【入力用】個人登録票!$A$21:$P$50,9,FALSE)),"",VLOOKUP(A37,【入力用】個人登録票!$A$21:$P$50,9,FALSE)) &amp; IF(ISERROR(VLOOKUP(A37,【入力用】個人登録票!$A$59:$P$127,9,FALSE)),"",VLOOKUP(A37,【入力用】個人登録票!$A$59:$P$127,9,FALSE))</f>
        <v/>
      </c>
      <c r="J37" s="570" t="str">
        <f>IF(ISERROR(VLOOKUP(A37,【入力用】個人登録票!$A$21:$P$50,10,FALSE)),"",VLOOKUP(A37,【入力用】個人登録票!$A$21:$P$50,10,FALSE)) &amp; IF(ISERROR(VLOOKUP(A37,【入力用】個人登録票!$A$59:$P$127,10,FALSE)),"",VLOOKUP(A37,【入力用】個人登録票!$A$59:$P$127,10,FALSE))</f>
        <v/>
      </c>
      <c r="K37" s="572"/>
      <c r="L37" s="294" t="str">
        <f>TEXT(IF(ISERROR(VLOOKUP(A37,【入力用】個人登録票!$A$21:$P$50,12,FALSE)),"",VLOOKUP(A37,【入力用】個人登録票!$A$21:$P$50,12,FALSE)) &amp; IF(ISERROR(VLOOKUP(A37,【入力用】個人登録票!$A$59:$P$127,12,FALSE)),"",VLOOKUP(A37,【入力用】個人登録票!$A$59:$P$127,12,FALSE)),"ge.m.d")</f>
        <v/>
      </c>
      <c r="M37" s="295" t="str">
        <f>IF(ISERROR(VLOOKUP(A37,【入力用】個人登録票!$A$21:$P$50,13,FALSE)),"",VLOOKUP(A37,【入力用】個人登録票!$A$21:$P$50,13,FALSE)) &amp; IF(ISERROR(VLOOKUP(A37,【入力用】個人登録票!$A$59:$P$127,13,FALSE)),"",VLOOKUP(A37,【入力用】個人登録票!$A$59:$P$127,13,FALSE))</f>
        <v/>
      </c>
      <c r="N37" s="296" t="str">
        <f>IF(ISERROR(VLOOKUP(A37,【入力用】個人登録票!$A$21:$P$50,14,FALSE)),"",VLOOKUP(A37,【入力用】個人登録票!$A$21:$P$50,14,FALSE)) &amp; IF(ISERROR(VLOOKUP(A37,【入力用】個人登録票!$A$59:$P$127,14,FALSE)),"",VLOOKUP(A37,【入力用】個人登録票!$A$59:$P$127,14,FALSE))</f>
        <v/>
      </c>
      <c r="O37" s="297" t="str">
        <f>IF(ISERROR(VLOOKUP(A37,【入力用】個人登録票!$A$21:$P$50,15,FALSE)),"",VLOOKUP(A37,【入力用】個人登録票!$A$21:$P$50,15,FALSE)) &amp; IF(ISERROR(VLOOKUP(A37,【入力用】個人登録票!$A$59:$P$127,15,FALSE)),"",VLOOKUP(A37,【入力用】個人登録票!$A$59:$P$127,15,FALSE))</f>
        <v/>
      </c>
      <c r="P37" s="298" t="str">
        <f>IF(ISERROR(VLOOKUP(A37,【入力用】個人登録票!$A$21:$P$50,16,FALSE)),"",VLOOKUP(A37,【入力用】個人登録票!$A$21:$P$50,16,FALSE)) &amp; IF(ISERROR(VLOOKUP(A37,【入力用】個人登録票!$A$59:$P$127,16,FALSE)),"",VLOOKUP(A37,【入力用】個人登録票!$A$59:$P$127,16,FALSE))</f>
        <v/>
      </c>
      <c r="R37" s="215">
        <f>IF(ISERROR(VLOOKUP(A37,【入力用】個人登録票!$A$21:$R$50,18,FALSE)),"",VLOOKUP(A37,【入力用】個人登録票!$A$21:$R$50,18,FALSE))</f>
        <v>0</v>
      </c>
    </row>
    <row r="38" spans="1:18" ht="19.75" customHeight="1">
      <c r="A38" s="289" t="str">
        <f>【入力用】個人登録票!A38</f>
        <v>15</v>
      </c>
      <c r="B38" s="290" t="str">
        <f>IF(ISERROR(VLOOKUP(A38,【入力用】個人登録票!$A$21:$P$50,2,FALSE)),"",VLOOKUP(A38,【入力用】個人登録票!$A$21:$P$50,2,FALSE)) &amp; IF(ISERROR(VLOOKUP(A38,【入力用】個人登録票!$A$59:$P$127,2,FALSE)),"",VLOOKUP(A38,【入力用】個人登録票!$A$59:$P$127,2,FALSE))</f>
        <v/>
      </c>
      <c r="C38" s="567" t="str">
        <f>IF(ISERROR(VLOOKUP(A38,【入力用】個人登録票!$A$21:$P$50,3,FALSE)),"",VLOOKUP(A38,【入力用】個人登録票!$A$21:$P$50,3,FALSE)) &amp; IF(ISERROR(VLOOKUP(A38,【入力用】個人登録票!$A$59:$P$127,3,FALSE)),"",VLOOKUP(A38,【入力用】個人登録票!$A$59:$P$127,3,FALSE))</f>
        <v/>
      </c>
      <c r="D38" s="568"/>
      <c r="E38" s="291" t="str">
        <f>IF(ISERROR(VLOOKUP(A38,【入力用】個人登録票!$A$21:$P$50,5,FALSE)),"",VLOOKUP(A38,【入力用】個人登録票!$A$21:$P$50,5,FALSE)) &amp; IF(ISERROR(VLOOKUP(A38,【入力用】個人登録票!$A$59:$P$127,5,FALSE)),"",VLOOKUP(A38,【入力用】個人登録票!$A$59:$P$127,5,FALSE))</f>
        <v/>
      </c>
      <c r="F38" s="569" t="str">
        <f>IF(ISERROR(VLOOKUP(A38,【入力用】個人登録票!$A$21:$P$50,6,FALSE)),"",VLOOKUP(A38,【入力用】個人登録票!$A$21:$P$50,6,FALSE)) &amp; IF(ISERROR(VLOOKUP(A38,【入力用】個人登録票!$A$59:$P$127,6,FALSE)),"",VLOOKUP(A38,【入力用】個人登録票!$A$59:$P$127,6,FALSE))</f>
        <v/>
      </c>
      <c r="G38" s="568"/>
      <c r="H38" s="293" t="str">
        <f>IF(ISERROR(VLOOKUP(A38,【入力用】個人登録票!$A$21:$P$50,8,FALSE)),"",VLOOKUP(A38,【入力用】個人登録票!$A$21:$P$50,8,FALSE)) &amp; IF(ISERROR(VLOOKUP(A38,【入力用】個人登録票!$A$59:$P$127,8,FALSE)),"",VLOOKUP(A38,【入力用】個人登録票!$A$59:$P$127,8,FALSE))</f>
        <v/>
      </c>
      <c r="I38" s="292" t="str">
        <f>IF(ISERROR(VLOOKUP(A38,【入力用】個人登録票!$A$21:$P$50,9,FALSE)),"",VLOOKUP(A38,【入力用】個人登録票!$A$21:$P$50,9,FALSE)) &amp; IF(ISERROR(VLOOKUP(A38,【入力用】個人登録票!$A$59:$P$127,9,FALSE)),"",VLOOKUP(A38,【入力用】個人登録票!$A$59:$P$127,9,FALSE))</f>
        <v/>
      </c>
      <c r="J38" s="570" t="str">
        <f>IF(ISERROR(VLOOKUP(A38,【入力用】個人登録票!$A$21:$P$50,10,FALSE)),"",VLOOKUP(A38,【入力用】個人登録票!$A$21:$P$50,10,FALSE)) &amp; IF(ISERROR(VLOOKUP(A38,【入力用】個人登録票!$A$59:$P$127,10,FALSE)),"",VLOOKUP(A38,【入力用】個人登録票!$A$59:$P$127,10,FALSE))</f>
        <v/>
      </c>
      <c r="K38" s="572"/>
      <c r="L38" s="294" t="str">
        <f>TEXT(IF(ISERROR(VLOOKUP(A38,【入力用】個人登録票!$A$21:$P$50,12,FALSE)),"",VLOOKUP(A38,【入力用】個人登録票!$A$21:$P$50,12,FALSE)) &amp; IF(ISERROR(VLOOKUP(A38,【入力用】個人登録票!$A$59:$P$127,12,FALSE)),"",VLOOKUP(A38,【入力用】個人登録票!$A$59:$P$127,12,FALSE)),"ge.m.d")</f>
        <v/>
      </c>
      <c r="M38" s="295" t="str">
        <f>IF(ISERROR(VLOOKUP(A38,【入力用】個人登録票!$A$21:$P$50,13,FALSE)),"",VLOOKUP(A38,【入力用】個人登録票!$A$21:$P$50,13,FALSE)) &amp; IF(ISERROR(VLOOKUP(A38,【入力用】個人登録票!$A$59:$P$127,13,FALSE)),"",VLOOKUP(A38,【入力用】個人登録票!$A$59:$P$127,13,FALSE))</f>
        <v/>
      </c>
      <c r="N38" s="296" t="str">
        <f>IF(ISERROR(VLOOKUP(A38,【入力用】個人登録票!$A$21:$P$50,14,FALSE)),"",VLOOKUP(A38,【入力用】個人登録票!$A$21:$P$50,14,FALSE)) &amp; IF(ISERROR(VLOOKUP(A38,【入力用】個人登録票!$A$59:$P$127,14,FALSE)),"",VLOOKUP(A38,【入力用】個人登録票!$A$59:$P$127,14,FALSE))</f>
        <v/>
      </c>
      <c r="O38" s="297" t="str">
        <f>IF(ISERROR(VLOOKUP(A38,【入力用】個人登録票!$A$21:$P$50,15,FALSE)),"",VLOOKUP(A38,【入力用】個人登録票!$A$21:$P$50,15,FALSE)) &amp; IF(ISERROR(VLOOKUP(A38,【入力用】個人登録票!$A$59:$P$127,15,FALSE)),"",VLOOKUP(A38,【入力用】個人登録票!$A$59:$P$127,15,FALSE))</f>
        <v/>
      </c>
      <c r="P38" s="298" t="str">
        <f>IF(ISERROR(VLOOKUP(A38,【入力用】個人登録票!$A$21:$P$50,16,FALSE)),"",VLOOKUP(A38,【入力用】個人登録票!$A$21:$P$50,16,FALSE)) &amp; IF(ISERROR(VLOOKUP(A38,【入力用】個人登録票!$A$59:$P$127,16,FALSE)),"",VLOOKUP(A38,【入力用】個人登録票!$A$59:$P$127,16,FALSE))</f>
        <v/>
      </c>
      <c r="R38" s="215">
        <f>IF(ISERROR(VLOOKUP(A38,【入力用】個人登録票!$A$21:$R$50,18,FALSE)),"",VLOOKUP(A38,【入力用】個人登録票!$A$21:$R$50,18,FALSE))</f>
        <v>0</v>
      </c>
    </row>
    <row r="39" spans="1:18" ht="19.75" customHeight="1">
      <c r="A39" s="289" t="str">
        <f>【入力用】個人登録票!A39</f>
        <v>16</v>
      </c>
      <c r="B39" s="290" t="str">
        <f>IF(ISERROR(VLOOKUP(A39,【入力用】個人登録票!$A$21:$P$50,2,FALSE)),"",VLOOKUP(A39,【入力用】個人登録票!$A$21:$P$50,2,FALSE)) &amp; IF(ISERROR(VLOOKUP(A39,【入力用】個人登録票!$A$59:$P$127,2,FALSE)),"",VLOOKUP(A39,【入力用】個人登録票!$A$59:$P$127,2,FALSE))</f>
        <v/>
      </c>
      <c r="C39" s="567" t="str">
        <f>IF(ISERROR(VLOOKUP(A39,【入力用】個人登録票!$A$21:$P$50,3,FALSE)),"",VLOOKUP(A39,【入力用】個人登録票!$A$21:$P$50,3,FALSE)) &amp; IF(ISERROR(VLOOKUP(A39,【入力用】個人登録票!$A$59:$P$127,3,FALSE)),"",VLOOKUP(A39,【入力用】個人登録票!$A$59:$P$127,3,FALSE))</f>
        <v/>
      </c>
      <c r="D39" s="568"/>
      <c r="E39" s="291" t="str">
        <f>IF(ISERROR(VLOOKUP(A39,【入力用】個人登録票!$A$21:$P$50,5,FALSE)),"",VLOOKUP(A39,【入力用】個人登録票!$A$21:$P$50,5,FALSE)) &amp; IF(ISERROR(VLOOKUP(A39,【入力用】個人登録票!$A$59:$P$127,5,FALSE)),"",VLOOKUP(A39,【入力用】個人登録票!$A$59:$P$127,5,FALSE))</f>
        <v/>
      </c>
      <c r="F39" s="569" t="str">
        <f>IF(ISERROR(VLOOKUP(A39,【入力用】個人登録票!$A$21:$P$50,6,FALSE)),"",VLOOKUP(A39,【入力用】個人登録票!$A$21:$P$50,6,FALSE)) &amp; IF(ISERROR(VLOOKUP(A39,【入力用】個人登録票!$A$59:$P$127,6,FALSE)),"",VLOOKUP(A39,【入力用】個人登録票!$A$59:$P$127,6,FALSE))</f>
        <v/>
      </c>
      <c r="G39" s="568"/>
      <c r="H39" s="293" t="str">
        <f>IF(ISERROR(VLOOKUP(A39,【入力用】個人登録票!$A$21:$P$50,8,FALSE)),"",VLOOKUP(A39,【入力用】個人登録票!$A$21:$P$50,8,FALSE)) &amp; IF(ISERROR(VLOOKUP(A39,【入力用】個人登録票!$A$59:$P$127,8,FALSE)),"",VLOOKUP(A39,【入力用】個人登録票!$A$59:$P$127,8,FALSE))</f>
        <v/>
      </c>
      <c r="I39" s="292" t="str">
        <f>IF(ISERROR(VLOOKUP(A39,【入力用】個人登録票!$A$21:$P$50,9,FALSE)),"",VLOOKUP(A39,【入力用】個人登録票!$A$21:$P$50,9,FALSE)) &amp; IF(ISERROR(VLOOKUP(A39,【入力用】個人登録票!$A$59:$P$127,9,FALSE)),"",VLOOKUP(A39,【入力用】個人登録票!$A$59:$P$127,9,FALSE))</f>
        <v/>
      </c>
      <c r="J39" s="570" t="str">
        <f>IF(ISERROR(VLOOKUP(A39,【入力用】個人登録票!$A$21:$P$50,10,FALSE)),"",VLOOKUP(A39,【入力用】個人登録票!$A$21:$P$50,10,FALSE)) &amp; IF(ISERROR(VLOOKUP(A39,【入力用】個人登録票!$A$59:$P$127,10,FALSE)),"",VLOOKUP(A39,【入力用】個人登録票!$A$59:$P$127,10,FALSE))</f>
        <v/>
      </c>
      <c r="K39" s="572"/>
      <c r="L39" s="294" t="str">
        <f>TEXT(IF(ISERROR(VLOOKUP(A39,【入力用】個人登録票!$A$21:$P$50,12,FALSE)),"",VLOOKUP(A39,【入力用】個人登録票!$A$21:$P$50,12,FALSE)) &amp; IF(ISERROR(VLOOKUP(A39,【入力用】個人登録票!$A$59:$P$127,12,FALSE)),"",VLOOKUP(A39,【入力用】個人登録票!$A$59:$P$127,12,FALSE)),"ge.m.d")</f>
        <v/>
      </c>
      <c r="M39" s="295" t="str">
        <f>IF(ISERROR(VLOOKUP(A39,【入力用】個人登録票!$A$21:$P$50,13,FALSE)),"",VLOOKUP(A39,【入力用】個人登録票!$A$21:$P$50,13,FALSE)) &amp; IF(ISERROR(VLOOKUP(A39,【入力用】個人登録票!$A$59:$P$127,13,FALSE)),"",VLOOKUP(A39,【入力用】個人登録票!$A$59:$P$127,13,FALSE))</f>
        <v/>
      </c>
      <c r="N39" s="296" t="str">
        <f>IF(ISERROR(VLOOKUP(A39,【入力用】個人登録票!$A$21:$P$50,14,FALSE)),"",VLOOKUP(A39,【入力用】個人登録票!$A$21:$P$50,14,FALSE)) &amp; IF(ISERROR(VLOOKUP(A39,【入力用】個人登録票!$A$59:$P$127,14,FALSE)),"",VLOOKUP(A39,【入力用】個人登録票!$A$59:$P$127,14,FALSE))</f>
        <v/>
      </c>
      <c r="O39" s="297" t="str">
        <f>IF(ISERROR(VLOOKUP(A39,【入力用】個人登録票!$A$21:$P$50,15,FALSE)),"",VLOOKUP(A39,【入力用】個人登録票!$A$21:$P$50,15,FALSE)) &amp; IF(ISERROR(VLOOKUP(A39,【入力用】個人登録票!$A$59:$P$127,15,FALSE)),"",VLOOKUP(A39,【入力用】個人登録票!$A$59:$P$127,15,FALSE))</f>
        <v/>
      </c>
      <c r="P39" s="298" t="str">
        <f>IF(ISERROR(VLOOKUP(A39,【入力用】個人登録票!$A$21:$P$50,16,FALSE)),"",VLOOKUP(A39,【入力用】個人登録票!$A$21:$P$50,16,FALSE)) &amp; IF(ISERROR(VLOOKUP(A39,【入力用】個人登録票!$A$59:$P$127,16,FALSE)),"",VLOOKUP(A39,【入力用】個人登録票!$A$59:$P$127,16,FALSE))</f>
        <v/>
      </c>
      <c r="R39" s="215">
        <f>IF(ISERROR(VLOOKUP(A39,【入力用】個人登録票!$A$21:$R$50,18,FALSE)),"",VLOOKUP(A39,【入力用】個人登録票!$A$21:$R$50,18,FALSE))</f>
        <v>0</v>
      </c>
    </row>
    <row r="40" spans="1:18" ht="19.75" customHeight="1">
      <c r="A40" s="289" t="str">
        <f>【入力用】個人登録票!A40</f>
        <v>17</v>
      </c>
      <c r="B40" s="290" t="str">
        <f>IF(ISERROR(VLOOKUP(A40,【入力用】個人登録票!$A$21:$P$50,2,FALSE)),"",VLOOKUP(A40,【入力用】個人登録票!$A$21:$P$50,2,FALSE)) &amp; IF(ISERROR(VLOOKUP(A40,【入力用】個人登録票!$A$59:$P$127,2,FALSE)),"",VLOOKUP(A40,【入力用】個人登録票!$A$59:$P$127,2,FALSE))</f>
        <v/>
      </c>
      <c r="C40" s="567" t="str">
        <f>IF(ISERROR(VLOOKUP(A40,【入力用】個人登録票!$A$21:$P$50,3,FALSE)),"",VLOOKUP(A40,【入力用】個人登録票!$A$21:$P$50,3,FALSE)) &amp; IF(ISERROR(VLOOKUP(A40,【入力用】個人登録票!$A$59:$P$127,3,FALSE)),"",VLOOKUP(A40,【入力用】個人登録票!$A$59:$P$127,3,FALSE))</f>
        <v/>
      </c>
      <c r="D40" s="568"/>
      <c r="E40" s="291" t="str">
        <f>IF(ISERROR(VLOOKUP(A40,【入力用】個人登録票!$A$21:$P$50,5,FALSE)),"",VLOOKUP(A40,【入力用】個人登録票!$A$21:$P$50,5,FALSE)) &amp; IF(ISERROR(VLOOKUP(A40,【入力用】個人登録票!$A$59:$P$127,5,FALSE)),"",VLOOKUP(A40,【入力用】個人登録票!$A$59:$P$127,5,FALSE))</f>
        <v/>
      </c>
      <c r="F40" s="569" t="str">
        <f>IF(ISERROR(VLOOKUP(A40,【入力用】個人登録票!$A$21:$P$50,6,FALSE)),"",VLOOKUP(A40,【入力用】個人登録票!$A$21:$P$50,6,FALSE)) &amp; IF(ISERROR(VLOOKUP(A40,【入力用】個人登録票!$A$59:$P$127,6,FALSE)),"",VLOOKUP(A40,【入力用】個人登録票!$A$59:$P$127,6,FALSE))</f>
        <v/>
      </c>
      <c r="G40" s="568"/>
      <c r="H40" s="293" t="str">
        <f>IF(ISERROR(VLOOKUP(A40,【入力用】個人登録票!$A$21:$P$50,8,FALSE)),"",VLOOKUP(A40,【入力用】個人登録票!$A$21:$P$50,8,FALSE)) &amp; IF(ISERROR(VLOOKUP(A40,【入力用】個人登録票!$A$59:$P$127,8,FALSE)),"",VLOOKUP(A40,【入力用】個人登録票!$A$59:$P$127,8,FALSE))</f>
        <v/>
      </c>
      <c r="I40" s="292" t="str">
        <f>IF(ISERROR(VLOOKUP(A40,【入力用】個人登録票!$A$21:$P$50,9,FALSE)),"",VLOOKUP(A40,【入力用】個人登録票!$A$21:$P$50,9,FALSE)) &amp; IF(ISERROR(VLOOKUP(A40,【入力用】個人登録票!$A$59:$P$127,9,FALSE)),"",VLOOKUP(A40,【入力用】個人登録票!$A$59:$P$127,9,FALSE))</f>
        <v/>
      </c>
      <c r="J40" s="570" t="str">
        <f>IF(ISERROR(VLOOKUP(A40,【入力用】個人登録票!$A$21:$P$50,10,FALSE)),"",VLOOKUP(A40,【入力用】個人登録票!$A$21:$P$50,10,FALSE)) &amp; IF(ISERROR(VLOOKUP(A40,【入力用】個人登録票!$A$59:$P$127,10,FALSE)),"",VLOOKUP(A40,【入力用】個人登録票!$A$59:$P$127,10,FALSE))</f>
        <v/>
      </c>
      <c r="K40" s="572"/>
      <c r="L40" s="294" t="str">
        <f>TEXT(IF(ISERROR(VLOOKUP(A40,【入力用】個人登録票!$A$21:$P$50,12,FALSE)),"",VLOOKUP(A40,【入力用】個人登録票!$A$21:$P$50,12,FALSE)) &amp; IF(ISERROR(VLOOKUP(A40,【入力用】個人登録票!$A$59:$P$127,12,FALSE)),"",VLOOKUP(A40,【入力用】個人登録票!$A$59:$P$127,12,FALSE)),"ge.m.d")</f>
        <v/>
      </c>
      <c r="M40" s="295" t="str">
        <f>IF(ISERROR(VLOOKUP(A40,【入力用】個人登録票!$A$21:$P$50,13,FALSE)),"",VLOOKUP(A40,【入力用】個人登録票!$A$21:$P$50,13,FALSE)) &amp; IF(ISERROR(VLOOKUP(A40,【入力用】個人登録票!$A$59:$P$127,13,FALSE)),"",VLOOKUP(A40,【入力用】個人登録票!$A$59:$P$127,13,FALSE))</f>
        <v/>
      </c>
      <c r="N40" s="296" t="str">
        <f>IF(ISERROR(VLOOKUP(A40,【入力用】個人登録票!$A$21:$P$50,14,FALSE)),"",VLOOKUP(A40,【入力用】個人登録票!$A$21:$P$50,14,FALSE)) &amp; IF(ISERROR(VLOOKUP(A40,【入力用】個人登録票!$A$59:$P$127,14,FALSE)),"",VLOOKUP(A40,【入力用】個人登録票!$A$59:$P$127,14,FALSE))</f>
        <v/>
      </c>
      <c r="O40" s="297" t="str">
        <f>IF(ISERROR(VLOOKUP(A40,【入力用】個人登録票!$A$21:$P$50,15,FALSE)),"",VLOOKUP(A40,【入力用】個人登録票!$A$21:$P$50,15,FALSE)) &amp; IF(ISERROR(VLOOKUP(A40,【入力用】個人登録票!$A$59:$P$127,15,FALSE)),"",VLOOKUP(A40,【入力用】個人登録票!$A$59:$P$127,15,FALSE))</f>
        <v/>
      </c>
      <c r="P40" s="298" t="str">
        <f>IF(ISERROR(VLOOKUP(A40,【入力用】個人登録票!$A$21:$P$50,16,FALSE)),"",VLOOKUP(A40,【入力用】個人登録票!$A$21:$P$50,16,FALSE)) &amp; IF(ISERROR(VLOOKUP(A40,【入力用】個人登録票!$A$59:$P$127,16,FALSE)),"",VLOOKUP(A40,【入力用】個人登録票!$A$59:$P$127,16,FALSE))</f>
        <v/>
      </c>
      <c r="R40" s="215">
        <f>IF(ISERROR(VLOOKUP(A40,【入力用】個人登録票!$A$21:$R$50,18,FALSE)),"",VLOOKUP(A40,【入力用】個人登録票!$A$21:$R$50,18,FALSE))</f>
        <v>0</v>
      </c>
    </row>
    <row r="41" spans="1:18" ht="19.75" customHeight="1">
      <c r="A41" s="289" t="str">
        <f>【入力用】個人登録票!A41</f>
        <v>18</v>
      </c>
      <c r="B41" s="290" t="str">
        <f>IF(ISERROR(VLOOKUP(A41,【入力用】個人登録票!$A$21:$P$50,2,FALSE)),"",VLOOKUP(A41,【入力用】個人登録票!$A$21:$P$50,2,FALSE)) &amp; IF(ISERROR(VLOOKUP(A41,【入力用】個人登録票!$A$59:$P$127,2,FALSE)),"",VLOOKUP(A41,【入力用】個人登録票!$A$59:$P$127,2,FALSE))</f>
        <v/>
      </c>
      <c r="C41" s="567" t="str">
        <f>IF(ISERROR(VLOOKUP(A41,【入力用】個人登録票!$A$21:$P$50,3,FALSE)),"",VLOOKUP(A41,【入力用】個人登録票!$A$21:$P$50,3,FALSE)) &amp; IF(ISERROR(VLOOKUP(A41,【入力用】個人登録票!$A$59:$P$127,3,FALSE)),"",VLOOKUP(A41,【入力用】個人登録票!$A$59:$P$127,3,FALSE))</f>
        <v/>
      </c>
      <c r="D41" s="568"/>
      <c r="E41" s="291" t="str">
        <f>IF(ISERROR(VLOOKUP(A41,【入力用】個人登録票!$A$21:$P$50,5,FALSE)),"",VLOOKUP(A41,【入力用】個人登録票!$A$21:$P$50,5,FALSE)) &amp; IF(ISERROR(VLOOKUP(A41,【入力用】個人登録票!$A$59:$P$127,5,FALSE)),"",VLOOKUP(A41,【入力用】個人登録票!$A$59:$P$127,5,FALSE))</f>
        <v/>
      </c>
      <c r="F41" s="569" t="str">
        <f>IF(ISERROR(VLOOKUP(A41,【入力用】個人登録票!$A$21:$P$50,6,FALSE)),"",VLOOKUP(A41,【入力用】個人登録票!$A$21:$P$50,6,FALSE)) &amp; IF(ISERROR(VLOOKUP(A41,【入力用】個人登録票!$A$59:$P$127,6,FALSE)),"",VLOOKUP(A41,【入力用】個人登録票!$A$59:$P$127,6,FALSE))</f>
        <v/>
      </c>
      <c r="G41" s="568"/>
      <c r="H41" s="293" t="str">
        <f>IF(ISERROR(VLOOKUP(A41,【入力用】個人登録票!$A$21:$P$50,8,FALSE)),"",VLOOKUP(A41,【入力用】個人登録票!$A$21:$P$50,8,FALSE)) &amp; IF(ISERROR(VLOOKUP(A41,【入力用】個人登録票!$A$59:$P$127,8,FALSE)),"",VLOOKUP(A41,【入力用】個人登録票!$A$59:$P$127,8,FALSE))</f>
        <v/>
      </c>
      <c r="I41" s="292" t="str">
        <f>IF(ISERROR(VLOOKUP(A41,【入力用】個人登録票!$A$21:$P$50,9,FALSE)),"",VLOOKUP(A41,【入力用】個人登録票!$A$21:$P$50,9,FALSE)) &amp; IF(ISERROR(VLOOKUP(A41,【入力用】個人登録票!$A$59:$P$127,9,FALSE)),"",VLOOKUP(A41,【入力用】個人登録票!$A$59:$P$127,9,FALSE))</f>
        <v/>
      </c>
      <c r="J41" s="570" t="str">
        <f>IF(ISERROR(VLOOKUP(A41,【入力用】個人登録票!$A$21:$P$50,10,FALSE)),"",VLOOKUP(A41,【入力用】個人登録票!$A$21:$P$50,10,FALSE)) &amp; IF(ISERROR(VLOOKUP(A41,【入力用】個人登録票!$A$59:$P$127,10,FALSE)),"",VLOOKUP(A41,【入力用】個人登録票!$A$59:$P$127,10,FALSE))</f>
        <v/>
      </c>
      <c r="K41" s="572"/>
      <c r="L41" s="294" t="str">
        <f>TEXT(IF(ISERROR(VLOOKUP(A41,【入力用】個人登録票!$A$21:$P$50,12,FALSE)),"",VLOOKUP(A41,【入力用】個人登録票!$A$21:$P$50,12,FALSE)) &amp; IF(ISERROR(VLOOKUP(A41,【入力用】個人登録票!$A$59:$P$127,12,FALSE)),"",VLOOKUP(A41,【入力用】個人登録票!$A$59:$P$127,12,FALSE)),"ge.m.d")</f>
        <v/>
      </c>
      <c r="M41" s="295" t="str">
        <f>IF(ISERROR(VLOOKUP(A41,【入力用】個人登録票!$A$21:$P$50,13,FALSE)),"",VLOOKUP(A41,【入力用】個人登録票!$A$21:$P$50,13,FALSE)) &amp; IF(ISERROR(VLOOKUP(A41,【入力用】個人登録票!$A$59:$P$127,13,FALSE)),"",VLOOKUP(A41,【入力用】個人登録票!$A$59:$P$127,13,FALSE))</f>
        <v/>
      </c>
      <c r="N41" s="296" t="str">
        <f>IF(ISERROR(VLOOKUP(A41,【入力用】個人登録票!$A$21:$P$50,14,FALSE)),"",VLOOKUP(A41,【入力用】個人登録票!$A$21:$P$50,14,FALSE)) &amp; IF(ISERROR(VLOOKUP(A41,【入力用】個人登録票!$A$59:$P$127,14,FALSE)),"",VLOOKUP(A41,【入力用】個人登録票!$A$59:$P$127,14,FALSE))</f>
        <v/>
      </c>
      <c r="O41" s="297" t="str">
        <f>IF(ISERROR(VLOOKUP(A41,【入力用】個人登録票!$A$21:$P$50,15,FALSE)),"",VLOOKUP(A41,【入力用】個人登録票!$A$21:$P$50,15,FALSE)) &amp; IF(ISERROR(VLOOKUP(A41,【入力用】個人登録票!$A$59:$P$127,15,FALSE)),"",VLOOKUP(A41,【入力用】個人登録票!$A$59:$P$127,15,FALSE))</f>
        <v/>
      </c>
      <c r="P41" s="298" t="str">
        <f>IF(ISERROR(VLOOKUP(A41,【入力用】個人登録票!$A$21:$P$50,16,FALSE)),"",VLOOKUP(A41,【入力用】個人登録票!$A$21:$P$50,16,FALSE)) &amp; IF(ISERROR(VLOOKUP(A41,【入力用】個人登録票!$A$59:$P$127,16,FALSE)),"",VLOOKUP(A41,【入力用】個人登録票!$A$59:$P$127,16,FALSE))</f>
        <v/>
      </c>
      <c r="R41" s="215">
        <f>IF(ISERROR(VLOOKUP(A41,【入力用】個人登録票!$A$21:$R$50,18,FALSE)),"",VLOOKUP(A41,【入力用】個人登録票!$A$21:$R$50,18,FALSE))</f>
        <v>0</v>
      </c>
    </row>
    <row r="42" spans="1:18" ht="19.75" customHeight="1">
      <c r="A42" s="289" t="str">
        <f>【入力用】個人登録票!A42</f>
        <v>19</v>
      </c>
      <c r="B42" s="290" t="str">
        <f>IF(ISERROR(VLOOKUP(A42,【入力用】個人登録票!$A$21:$P$50,2,FALSE)),"",VLOOKUP(A42,【入力用】個人登録票!$A$21:$P$50,2,FALSE)) &amp; IF(ISERROR(VLOOKUP(A42,【入力用】個人登録票!$A$59:$P$127,2,FALSE)),"",VLOOKUP(A42,【入力用】個人登録票!$A$59:$P$127,2,FALSE))</f>
        <v/>
      </c>
      <c r="C42" s="567" t="str">
        <f>IF(ISERROR(VLOOKUP(A42,【入力用】個人登録票!$A$21:$P$50,3,FALSE)),"",VLOOKUP(A42,【入力用】個人登録票!$A$21:$P$50,3,FALSE)) &amp; IF(ISERROR(VLOOKUP(A42,【入力用】個人登録票!$A$59:$P$127,3,FALSE)),"",VLOOKUP(A42,【入力用】個人登録票!$A$59:$P$127,3,FALSE))</f>
        <v/>
      </c>
      <c r="D42" s="568"/>
      <c r="E42" s="291" t="str">
        <f>IF(ISERROR(VLOOKUP(A42,【入力用】個人登録票!$A$21:$P$50,5,FALSE)),"",VLOOKUP(A42,【入力用】個人登録票!$A$21:$P$50,5,FALSE)) &amp; IF(ISERROR(VLOOKUP(A42,【入力用】個人登録票!$A$59:$P$127,5,FALSE)),"",VLOOKUP(A42,【入力用】個人登録票!$A$59:$P$127,5,FALSE))</f>
        <v/>
      </c>
      <c r="F42" s="569" t="str">
        <f>IF(ISERROR(VLOOKUP(A42,【入力用】個人登録票!$A$21:$P$50,6,FALSE)),"",VLOOKUP(A42,【入力用】個人登録票!$A$21:$P$50,6,FALSE)) &amp; IF(ISERROR(VLOOKUP(A42,【入力用】個人登録票!$A$59:$P$127,6,FALSE)),"",VLOOKUP(A42,【入力用】個人登録票!$A$59:$P$127,6,FALSE))</f>
        <v/>
      </c>
      <c r="G42" s="568"/>
      <c r="H42" s="293" t="str">
        <f>IF(ISERROR(VLOOKUP(A42,【入力用】個人登録票!$A$21:$P$50,8,FALSE)),"",VLOOKUP(A42,【入力用】個人登録票!$A$21:$P$50,8,FALSE)) &amp; IF(ISERROR(VLOOKUP(A42,【入力用】個人登録票!$A$59:$P$127,8,FALSE)),"",VLOOKUP(A42,【入力用】個人登録票!$A$59:$P$127,8,FALSE))</f>
        <v/>
      </c>
      <c r="I42" s="292" t="str">
        <f>IF(ISERROR(VLOOKUP(A42,【入力用】個人登録票!$A$21:$P$50,9,FALSE)),"",VLOOKUP(A42,【入力用】個人登録票!$A$21:$P$50,9,FALSE)) &amp; IF(ISERROR(VLOOKUP(A42,【入力用】個人登録票!$A$59:$P$127,9,FALSE)),"",VLOOKUP(A42,【入力用】個人登録票!$A$59:$P$127,9,FALSE))</f>
        <v/>
      </c>
      <c r="J42" s="570" t="str">
        <f>IF(ISERROR(VLOOKUP(A42,【入力用】個人登録票!$A$21:$P$50,10,FALSE)),"",VLOOKUP(A42,【入力用】個人登録票!$A$21:$P$50,10,FALSE)) &amp; IF(ISERROR(VLOOKUP(A42,【入力用】個人登録票!$A$59:$P$127,10,FALSE)),"",VLOOKUP(A42,【入力用】個人登録票!$A$59:$P$127,10,FALSE))</f>
        <v/>
      </c>
      <c r="K42" s="572"/>
      <c r="L42" s="294" t="str">
        <f>TEXT(IF(ISERROR(VLOOKUP(A42,【入力用】個人登録票!$A$21:$P$50,12,FALSE)),"",VLOOKUP(A42,【入力用】個人登録票!$A$21:$P$50,12,FALSE)) &amp; IF(ISERROR(VLOOKUP(A42,【入力用】個人登録票!$A$59:$P$127,12,FALSE)),"",VLOOKUP(A42,【入力用】個人登録票!$A$59:$P$127,12,FALSE)),"ge.m.d")</f>
        <v/>
      </c>
      <c r="M42" s="295" t="str">
        <f>IF(ISERROR(VLOOKUP(A42,【入力用】個人登録票!$A$21:$P$50,13,FALSE)),"",VLOOKUP(A42,【入力用】個人登録票!$A$21:$P$50,13,FALSE)) &amp; IF(ISERROR(VLOOKUP(A42,【入力用】個人登録票!$A$59:$P$127,13,FALSE)),"",VLOOKUP(A42,【入力用】個人登録票!$A$59:$P$127,13,FALSE))</f>
        <v/>
      </c>
      <c r="N42" s="296" t="str">
        <f>IF(ISERROR(VLOOKUP(A42,【入力用】個人登録票!$A$21:$P$50,14,FALSE)),"",VLOOKUP(A42,【入力用】個人登録票!$A$21:$P$50,14,FALSE)) &amp; IF(ISERROR(VLOOKUP(A42,【入力用】個人登録票!$A$59:$P$127,14,FALSE)),"",VLOOKUP(A42,【入力用】個人登録票!$A$59:$P$127,14,FALSE))</f>
        <v/>
      </c>
      <c r="O42" s="297" t="str">
        <f>IF(ISERROR(VLOOKUP(A42,【入力用】個人登録票!$A$21:$P$50,15,FALSE)),"",VLOOKUP(A42,【入力用】個人登録票!$A$21:$P$50,15,FALSE)) &amp; IF(ISERROR(VLOOKUP(A42,【入力用】個人登録票!$A$59:$P$127,15,FALSE)),"",VLOOKUP(A42,【入力用】個人登録票!$A$59:$P$127,15,FALSE))</f>
        <v/>
      </c>
      <c r="P42" s="298" t="str">
        <f>IF(ISERROR(VLOOKUP(A42,【入力用】個人登録票!$A$21:$P$50,16,FALSE)),"",VLOOKUP(A42,【入力用】個人登録票!$A$21:$P$50,16,FALSE)) &amp; IF(ISERROR(VLOOKUP(A42,【入力用】個人登録票!$A$59:$P$127,16,FALSE)),"",VLOOKUP(A42,【入力用】個人登録票!$A$59:$P$127,16,FALSE))</f>
        <v/>
      </c>
      <c r="R42" s="215">
        <f>IF(ISERROR(VLOOKUP(A42,【入力用】個人登録票!$A$21:$R$50,18,FALSE)),"",VLOOKUP(A42,【入力用】個人登録票!$A$21:$R$50,18,FALSE))</f>
        <v>0</v>
      </c>
    </row>
    <row r="43" spans="1:18" ht="19.75" customHeight="1">
      <c r="A43" s="289" t="str">
        <f>【入力用】個人登録票!A43</f>
        <v>20</v>
      </c>
      <c r="B43" s="290" t="str">
        <f>IF(ISERROR(VLOOKUP(A43,【入力用】個人登録票!$A$21:$P$50,2,FALSE)),"",VLOOKUP(A43,【入力用】個人登録票!$A$21:$P$50,2,FALSE)) &amp; IF(ISERROR(VLOOKUP(A43,【入力用】個人登録票!$A$59:$P$127,2,FALSE)),"",VLOOKUP(A43,【入力用】個人登録票!$A$59:$P$127,2,FALSE))</f>
        <v/>
      </c>
      <c r="C43" s="567" t="str">
        <f>IF(ISERROR(VLOOKUP(A43,【入力用】個人登録票!$A$21:$P$50,3,FALSE)),"",VLOOKUP(A43,【入力用】個人登録票!$A$21:$P$50,3,FALSE)) &amp; IF(ISERROR(VLOOKUP(A43,【入力用】個人登録票!$A$59:$P$127,3,FALSE)),"",VLOOKUP(A43,【入力用】個人登録票!$A$59:$P$127,3,FALSE))</f>
        <v/>
      </c>
      <c r="D43" s="568"/>
      <c r="E43" s="291" t="str">
        <f>IF(ISERROR(VLOOKUP(A43,【入力用】個人登録票!$A$21:$P$50,5,FALSE)),"",VLOOKUP(A43,【入力用】個人登録票!$A$21:$P$50,5,FALSE)) &amp; IF(ISERROR(VLOOKUP(A43,【入力用】個人登録票!$A$59:$P$127,5,FALSE)),"",VLOOKUP(A43,【入力用】個人登録票!$A$59:$P$127,5,FALSE))</f>
        <v/>
      </c>
      <c r="F43" s="569" t="str">
        <f>IF(ISERROR(VLOOKUP(A43,【入力用】個人登録票!$A$21:$P$50,6,FALSE)),"",VLOOKUP(A43,【入力用】個人登録票!$A$21:$P$50,6,FALSE)) &amp; IF(ISERROR(VLOOKUP(A43,【入力用】個人登録票!$A$59:$P$127,6,FALSE)),"",VLOOKUP(A43,【入力用】個人登録票!$A$59:$P$127,6,FALSE))</f>
        <v/>
      </c>
      <c r="G43" s="568"/>
      <c r="H43" s="293" t="str">
        <f>IF(ISERROR(VLOOKUP(A43,【入力用】個人登録票!$A$21:$P$50,8,FALSE)),"",VLOOKUP(A43,【入力用】個人登録票!$A$21:$P$50,8,FALSE)) &amp; IF(ISERROR(VLOOKUP(A43,【入力用】個人登録票!$A$59:$P$127,8,FALSE)),"",VLOOKUP(A43,【入力用】個人登録票!$A$59:$P$127,8,FALSE))</f>
        <v/>
      </c>
      <c r="I43" s="292" t="str">
        <f>IF(ISERROR(VLOOKUP(A43,【入力用】個人登録票!$A$21:$P$50,9,FALSE)),"",VLOOKUP(A43,【入力用】個人登録票!$A$21:$P$50,9,FALSE)) &amp; IF(ISERROR(VLOOKUP(A43,【入力用】個人登録票!$A$59:$P$127,9,FALSE)),"",VLOOKUP(A43,【入力用】個人登録票!$A$59:$P$127,9,FALSE))</f>
        <v/>
      </c>
      <c r="J43" s="570" t="str">
        <f>IF(ISERROR(VLOOKUP(A43,【入力用】個人登録票!$A$21:$P$50,10,FALSE)),"",VLOOKUP(A43,【入力用】個人登録票!$A$21:$P$50,10,FALSE)) &amp; IF(ISERROR(VLOOKUP(A43,【入力用】個人登録票!$A$59:$P$127,10,FALSE)),"",VLOOKUP(A43,【入力用】個人登録票!$A$59:$P$127,10,FALSE))</f>
        <v/>
      </c>
      <c r="K43" s="572"/>
      <c r="L43" s="294" t="str">
        <f>TEXT(IF(ISERROR(VLOOKUP(A43,【入力用】個人登録票!$A$21:$P$50,12,FALSE)),"",VLOOKUP(A43,【入力用】個人登録票!$A$21:$P$50,12,FALSE)) &amp; IF(ISERROR(VLOOKUP(A43,【入力用】個人登録票!$A$59:$P$127,12,FALSE)),"",VLOOKUP(A43,【入力用】個人登録票!$A$59:$P$127,12,FALSE)),"ge.m.d")</f>
        <v/>
      </c>
      <c r="M43" s="295" t="str">
        <f>IF(ISERROR(VLOOKUP(A43,【入力用】個人登録票!$A$21:$P$50,13,FALSE)),"",VLOOKUP(A43,【入力用】個人登録票!$A$21:$P$50,13,FALSE)) &amp; IF(ISERROR(VLOOKUP(A43,【入力用】個人登録票!$A$59:$P$127,13,FALSE)),"",VLOOKUP(A43,【入力用】個人登録票!$A$59:$P$127,13,FALSE))</f>
        <v/>
      </c>
      <c r="N43" s="296" t="str">
        <f>IF(ISERROR(VLOOKUP(A43,【入力用】個人登録票!$A$21:$P$50,14,FALSE)),"",VLOOKUP(A43,【入力用】個人登録票!$A$21:$P$50,14,FALSE)) &amp; IF(ISERROR(VLOOKUP(A43,【入力用】個人登録票!$A$59:$P$127,14,FALSE)),"",VLOOKUP(A43,【入力用】個人登録票!$A$59:$P$127,14,FALSE))</f>
        <v/>
      </c>
      <c r="O43" s="297" t="str">
        <f>IF(ISERROR(VLOOKUP(A43,【入力用】個人登録票!$A$21:$P$50,15,FALSE)),"",VLOOKUP(A43,【入力用】個人登録票!$A$21:$P$50,15,FALSE)) &amp; IF(ISERROR(VLOOKUP(A43,【入力用】個人登録票!$A$59:$P$127,15,FALSE)),"",VLOOKUP(A43,【入力用】個人登録票!$A$59:$P$127,15,FALSE))</f>
        <v/>
      </c>
      <c r="P43" s="298" t="str">
        <f>IF(ISERROR(VLOOKUP(A43,【入力用】個人登録票!$A$21:$P$50,16,FALSE)),"",VLOOKUP(A43,【入力用】個人登録票!$A$21:$P$50,16,FALSE)) &amp; IF(ISERROR(VLOOKUP(A43,【入力用】個人登録票!$A$59:$P$127,16,FALSE)),"",VLOOKUP(A43,【入力用】個人登録票!$A$59:$P$127,16,FALSE))</f>
        <v/>
      </c>
      <c r="R43" s="215">
        <f>IF(ISERROR(VLOOKUP(A43,【入力用】個人登録票!$A$21:$R$50,18,FALSE)),"",VLOOKUP(A43,【入力用】個人登録票!$A$21:$R$50,18,FALSE))</f>
        <v>0</v>
      </c>
    </row>
    <row r="44" spans="1:18" ht="19.75" customHeight="1">
      <c r="A44" s="289" t="str">
        <f>【入力用】個人登録票!A44</f>
        <v>21</v>
      </c>
      <c r="B44" s="290" t="str">
        <f>IF(ISERROR(VLOOKUP(A44,【入力用】個人登録票!$A$21:$P$50,2,FALSE)),"",VLOOKUP(A44,【入力用】個人登録票!$A$21:$P$50,2,FALSE)) &amp; IF(ISERROR(VLOOKUP(A44,【入力用】個人登録票!$A$59:$P$127,2,FALSE)),"",VLOOKUP(A44,【入力用】個人登録票!$A$59:$P$127,2,FALSE))</f>
        <v/>
      </c>
      <c r="C44" s="567" t="str">
        <f>IF(ISERROR(VLOOKUP(A44,【入力用】個人登録票!$A$21:$P$50,3,FALSE)),"",VLOOKUP(A44,【入力用】個人登録票!$A$21:$P$50,3,FALSE)) &amp; IF(ISERROR(VLOOKUP(A44,【入力用】個人登録票!$A$59:$P$127,3,FALSE)),"",VLOOKUP(A44,【入力用】個人登録票!$A$59:$P$127,3,FALSE))</f>
        <v/>
      </c>
      <c r="D44" s="568"/>
      <c r="E44" s="291" t="str">
        <f>IF(ISERROR(VLOOKUP(A44,【入力用】個人登録票!$A$21:$P$50,5,FALSE)),"",VLOOKUP(A44,【入力用】個人登録票!$A$21:$P$50,5,FALSE)) &amp; IF(ISERROR(VLOOKUP(A44,【入力用】個人登録票!$A$59:$P$127,5,FALSE)),"",VLOOKUP(A44,【入力用】個人登録票!$A$59:$P$127,5,FALSE))</f>
        <v/>
      </c>
      <c r="F44" s="569" t="str">
        <f>IF(ISERROR(VLOOKUP(A44,【入力用】個人登録票!$A$21:$P$50,6,FALSE)),"",VLOOKUP(A44,【入力用】個人登録票!$A$21:$P$50,6,FALSE)) &amp; IF(ISERROR(VLOOKUP(A44,【入力用】個人登録票!$A$59:$P$127,6,FALSE)),"",VLOOKUP(A44,【入力用】個人登録票!$A$59:$P$127,6,FALSE))</f>
        <v/>
      </c>
      <c r="G44" s="568"/>
      <c r="H44" s="293" t="str">
        <f>IF(ISERROR(VLOOKUP(A44,【入力用】個人登録票!$A$21:$P$50,8,FALSE)),"",VLOOKUP(A44,【入力用】個人登録票!$A$21:$P$50,8,FALSE)) &amp; IF(ISERROR(VLOOKUP(A44,【入力用】個人登録票!$A$59:$P$127,8,FALSE)),"",VLOOKUP(A44,【入力用】個人登録票!$A$59:$P$127,8,FALSE))</f>
        <v/>
      </c>
      <c r="I44" s="292" t="str">
        <f>IF(ISERROR(VLOOKUP(A44,【入力用】個人登録票!$A$21:$P$50,9,FALSE)),"",VLOOKUP(A44,【入力用】個人登録票!$A$21:$P$50,9,FALSE)) &amp; IF(ISERROR(VLOOKUP(A44,【入力用】個人登録票!$A$59:$P$127,9,FALSE)),"",VLOOKUP(A44,【入力用】個人登録票!$A$59:$P$127,9,FALSE))</f>
        <v/>
      </c>
      <c r="J44" s="570" t="str">
        <f>IF(ISERROR(VLOOKUP(A44,【入力用】個人登録票!$A$21:$P$50,10,FALSE)),"",VLOOKUP(A44,【入力用】個人登録票!$A$21:$P$50,10,FALSE)) &amp; IF(ISERROR(VLOOKUP(A44,【入力用】個人登録票!$A$59:$P$127,10,FALSE)),"",VLOOKUP(A44,【入力用】個人登録票!$A$59:$P$127,10,FALSE))</f>
        <v/>
      </c>
      <c r="K44" s="572"/>
      <c r="L44" s="294" t="str">
        <f>TEXT(IF(ISERROR(VLOOKUP(A44,【入力用】個人登録票!$A$21:$P$50,12,FALSE)),"",VLOOKUP(A44,【入力用】個人登録票!$A$21:$P$50,12,FALSE)) &amp; IF(ISERROR(VLOOKUP(A44,【入力用】個人登録票!$A$59:$P$127,12,FALSE)),"",VLOOKUP(A44,【入力用】個人登録票!$A$59:$P$127,12,FALSE)),"ge.m.d")</f>
        <v/>
      </c>
      <c r="M44" s="295" t="str">
        <f>IF(ISERROR(VLOOKUP(A44,【入力用】個人登録票!$A$21:$P$50,13,FALSE)),"",VLOOKUP(A44,【入力用】個人登録票!$A$21:$P$50,13,FALSE)) &amp; IF(ISERROR(VLOOKUP(A44,【入力用】個人登録票!$A$59:$P$127,13,FALSE)),"",VLOOKUP(A44,【入力用】個人登録票!$A$59:$P$127,13,FALSE))</f>
        <v/>
      </c>
      <c r="N44" s="296" t="str">
        <f>IF(ISERROR(VLOOKUP(A44,【入力用】個人登録票!$A$21:$P$50,14,FALSE)),"",VLOOKUP(A44,【入力用】個人登録票!$A$21:$P$50,14,FALSE)) &amp; IF(ISERROR(VLOOKUP(A44,【入力用】個人登録票!$A$59:$P$127,14,FALSE)),"",VLOOKUP(A44,【入力用】個人登録票!$A$59:$P$127,14,FALSE))</f>
        <v/>
      </c>
      <c r="O44" s="297" t="str">
        <f>IF(ISERROR(VLOOKUP(A44,【入力用】個人登録票!$A$21:$P$50,15,FALSE)),"",VLOOKUP(A44,【入力用】個人登録票!$A$21:$P$50,15,FALSE)) &amp; IF(ISERROR(VLOOKUP(A44,【入力用】個人登録票!$A$59:$P$127,15,FALSE)),"",VLOOKUP(A44,【入力用】個人登録票!$A$59:$P$127,15,FALSE))</f>
        <v/>
      </c>
      <c r="P44" s="298" t="str">
        <f>IF(ISERROR(VLOOKUP(A44,【入力用】個人登録票!$A$21:$P$50,16,FALSE)),"",VLOOKUP(A44,【入力用】個人登録票!$A$21:$P$50,16,FALSE)) &amp; IF(ISERROR(VLOOKUP(A44,【入力用】個人登録票!$A$59:$P$127,16,FALSE)),"",VLOOKUP(A44,【入力用】個人登録票!$A$59:$P$127,16,FALSE))</f>
        <v/>
      </c>
      <c r="R44" s="215">
        <f>IF(ISERROR(VLOOKUP(A44,【入力用】個人登録票!$A$21:$R$50,18,FALSE)),"",VLOOKUP(A44,【入力用】個人登録票!$A$21:$R$50,18,FALSE))</f>
        <v>0</v>
      </c>
    </row>
    <row r="45" spans="1:18" ht="19.75" customHeight="1">
      <c r="A45" s="289" t="str">
        <f>【入力用】個人登録票!A45</f>
        <v>22</v>
      </c>
      <c r="B45" s="290" t="str">
        <f>IF(ISERROR(VLOOKUP(A45,【入力用】個人登録票!$A$21:$P$50,2,FALSE)),"",VLOOKUP(A45,【入力用】個人登録票!$A$21:$P$50,2,FALSE)) &amp; IF(ISERROR(VLOOKUP(A45,【入力用】個人登録票!$A$59:$P$127,2,FALSE)),"",VLOOKUP(A45,【入力用】個人登録票!$A$59:$P$127,2,FALSE))</f>
        <v/>
      </c>
      <c r="C45" s="567" t="str">
        <f>IF(ISERROR(VLOOKUP(A45,【入力用】個人登録票!$A$21:$P$50,3,FALSE)),"",VLOOKUP(A45,【入力用】個人登録票!$A$21:$P$50,3,FALSE)) &amp; IF(ISERROR(VLOOKUP(A45,【入力用】個人登録票!$A$59:$P$127,3,FALSE)),"",VLOOKUP(A45,【入力用】個人登録票!$A$59:$P$127,3,FALSE))</f>
        <v/>
      </c>
      <c r="D45" s="568"/>
      <c r="E45" s="291" t="str">
        <f>IF(ISERROR(VLOOKUP(A45,【入力用】個人登録票!$A$21:$P$50,5,FALSE)),"",VLOOKUP(A45,【入力用】個人登録票!$A$21:$P$50,5,FALSE)) &amp; IF(ISERROR(VLOOKUP(A45,【入力用】個人登録票!$A$59:$P$127,5,FALSE)),"",VLOOKUP(A45,【入力用】個人登録票!$A$59:$P$127,5,FALSE))</f>
        <v/>
      </c>
      <c r="F45" s="569" t="str">
        <f>IF(ISERROR(VLOOKUP(A45,【入力用】個人登録票!$A$21:$P$50,6,FALSE)),"",VLOOKUP(A45,【入力用】個人登録票!$A$21:$P$50,6,FALSE)) &amp; IF(ISERROR(VLOOKUP(A45,【入力用】個人登録票!$A$59:$P$127,6,FALSE)),"",VLOOKUP(A45,【入力用】個人登録票!$A$59:$P$127,6,FALSE))</f>
        <v/>
      </c>
      <c r="G45" s="568"/>
      <c r="H45" s="293" t="str">
        <f>IF(ISERROR(VLOOKUP(A45,【入力用】個人登録票!$A$21:$P$50,8,FALSE)),"",VLOOKUP(A45,【入力用】個人登録票!$A$21:$P$50,8,FALSE)) &amp; IF(ISERROR(VLOOKUP(A45,【入力用】個人登録票!$A$59:$P$127,8,FALSE)),"",VLOOKUP(A45,【入力用】個人登録票!$A$59:$P$127,8,FALSE))</f>
        <v/>
      </c>
      <c r="I45" s="292" t="str">
        <f>IF(ISERROR(VLOOKUP(A45,【入力用】個人登録票!$A$21:$P$50,9,FALSE)),"",VLOOKUP(A45,【入力用】個人登録票!$A$21:$P$50,9,FALSE)) &amp; IF(ISERROR(VLOOKUP(A45,【入力用】個人登録票!$A$59:$P$127,9,FALSE)),"",VLOOKUP(A45,【入力用】個人登録票!$A$59:$P$127,9,FALSE))</f>
        <v/>
      </c>
      <c r="J45" s="570" t="str">
        <f>IF(ISERROR(VLOOKUP(A45,【入力用】個人登録票!$A$21:$P$50,10,FALSE)),"",VLOOKUP(A45,【入力用】個人登録票!$A$21:$P$50,10,FALSE)) &amp; IF(ISERROR(VLOOKUP(A45,【入力用】個人登録票!$A$59:$P$127,10,FALSE)),"",VLOOKUP(A45,【入力用】個人登録票!$A$59:$P$127,10,FALSE))</f>
        <v/>
      </c>
      <c r="K45" s="572"/>
      <c r="L45" s="294" t="str">
        <f>TEXT(IF(ISERROR(VLOOKUP(A45,【入力用】個人登録票!$A$21:$P$50,12,FALSE)),"",VLOOKUP(A45,【入力用】個人登録票!$A$21:$P$50,12,FALSE)) &amp; IF(ISERROR(VLOOKUP(A45,【入力用】個人登録票!$A$59:$P$127,12,FALSE)),"",VLOOKUP(A45,【入力用】個人登録票!$A$59:$P$127,12,FALSE)),"ge.m.d")</f>
        <v/>
      </c>
      <c r="M45" s="295" t="str">
        <f>IF(ISERROR(VLOOKUP(A45,【入力用】個人登録票!$A$21:$P$50,13,FALSE)),"",VLOOKUP(A45,【入力用】個人登録票!$A$21:$P$50,13,FALSE)) &amp; IF(ISERROR(VLOOKUP(A45,【入力用】個人登録票!$A$59:$P$127,13,FALSE)),"",VLOOKUP(A45,【入力用】個人登録票!$A$59:$P$127,13,FALSE))</f>
        <v/>
      </c>
      <c r="N45" s="296" t="str">
        <f>IF(ISERROR(VLOOKUP(A45,【入力用】個人登録票!$A$21:$P$50,14,FALSE)),"",VLOOKUP(A45,【入力用】個人登録票!$A$21:$P$50,14,FALSE)) &amp; IF(ISERROR(VLOOKUP(A45,【入力用】個人登録票!$A$59:$P$127,14,FALSE)),"",VLOOKUP(A45,【入力用】個人登録票!$A$59:$P$127,14,FALSE))</f>
        <v/>
      </c>
      <c r="O45" s="297" t="str">
        <f>IF(ISERROR(VLOOKUP(A45,【入力用】個人登録票!$A$21:$P$50,15,FALSE)),"",VLOOKUP(A45,【入力用】個人登録票!$A$21:$P$50,15,FALSE)) &amp; IF(ISERROR(VLOOKUP(A45,【入力用】個人登録票!$A$59:$P$127,15,FALSE)),"",VLOOKUP(A45,【入力用】個人登録票!$A$59:$P$127,15,FALSE))</f>
        <v/>
      </c>
      <c r="P45" s="298" t="str">
        <f>IF(ISERROR(VLOOKUP(A45,【入力用】個人登録票!$A$21:$P$50,16,FALSE)),"",VLOOKUP(A45,【入力用】個人登録票!$A$21:$P$50,16,FALSE)) &amp; IF(ISERROR(VLOOKUP(A45,【入力用】個人登録票!$A$59:$P$127,16,FALSE)),"",VLOOKUP(A45,【入力用】個人登録票!$A$59:$P$127,16,FALSE))</f>
        <v/>
      </c>
      <c r="R45" s="215">
        <f>IF(ISERROR(VLOOKUP(A45,【入力用】個人登録票!$A$21:$R$50,18,FALSE)),"",VLOOKUP(A45,【入力用】個人登録票!$A$21:$R$50,18,FALSE))</f>
        <v>0</v>
      </c>
    </row>
    <row r="46" spans="1:18" ht="19.75" customHeight="1">
      <c r="A46" s="289" t="str">
        <f>【入力用】個人登録票!A46</f>
        <v>23</v>
      </c>
      <c r="B46" s="290" t="str">
        <f>IF(ISERROR(VLOOKUP(A46,【入力用】個人登録票!$A$21:$P$50,2,FALSE)),"",VLOOKUP(A46,【入力用】個人登録票!$A$21:$P$50,2,FALSE)) &amp; IF(ISERROR(VLOOKUP(A46,【入力用】個人登録票!$A$59:$P$127,2,FALSE)),"",VLOOKUP(A46,【入力用】個人登録票!$A$59:$P$127,2,FALSE))</f>
        <v/>
      </c>
      <c r="C46" s="567" t="str">
        <f>IF(ISERROR(VLOOKUP(A46,【入力用】個人登録票!$A$21:$P$50,3,FALSE)),"",VLOOKUP(A46,【入力用】個人登録票!$A$21:$P$50,3,FALSE)) &amp; IF(ISERROR(VLOOKUP(A46,【入力用】個人登録票!$A$59:$P$127,3,FALSE)),"",VLOOKUP(A46,【入力用】個人登録票!$A$59:$P$127,3,FALSE))</f>
        <v/>
      </c>
      <c r="D46" s="568"/>
      <c r="E46" s="291" t="str">
        <f>IF(ISERROR(VLOOKUP(A46,【入力用】個人登録票!$A$21:$P$50,5,FALSE)),"",VLOOKUP(A46,【入力用】個人登録票!$A$21:$P$50,5,FALSE)) &amp; IF(ISERROR(VLOOKUP(A46,【入力用】個人登録票!$A$59:$P$127,5,FALSE)),"",VLOOKUP(A46,【入力用】個人登録票!$A$59:$P$127,5,FALSE))</f>
        <v/>
      </c>
      <c r="F46" s="569" t="str">
        <f>IF(ISERROR(VLOOKUP(A46,【入力用】個人登録票!$A$21:$P$50,6,FALSE)),"",VLOOKUP(A46,【入力用】個人登録票!$A$21:$P$50,6,FALSE)) &amp; IF(ISERROR(VLOOKUP(A46,【入力用】個人登録票!$A$59:$P$127,6,FALSE)),"",VLOOKUP(A46,【入力用】個人登録票!$A$59:$P$127,6,FALSE))</f>
        <v/>
      </c>
      <c r="G46" s="568"/>
      <c r="H46" s="293" t="str">
        <f>IF(ISERROR(VLOOKUP(A46,【入力用】個人登録票!$A$21:$P$50,8,FALSE)),"",VLOOKUP(A46,【入力用】個人登録票!$A$21:$P$50,8,FALSE)) &amp; IF(ISERROR(VLOOKUP(A46,【入力用】個人登録票!$A$59:$P$127,8,FALSE)),"",VLOOKUP(A46,【入力用】個人登録票!$A$59:$P$127,8,FALSE))</f>
        <v/>
      </c>
      <c r="I46" s="292" t="str">
        <f>IF(ISERROR(VLOOKUP(A46,【入力用】個人登録票!$A$21:$P$50,9,FALSE)),"",VLOOKUP(A46,【入力用】個人登録票!$A$21:$P$50,9,FALSE)) &amp; IF(ISERROR(VLOOKUP(A46,【入力用】個人登録票!$A$59:$P$127,9,FALSE)),"",VLOOKUP(A46,【入力用】個人登録票!$A$59:$P$127,9,FALSE))</f>
        <v/>
      </c>
      <c r="J46" s="570" t="str">
        <f>IF(ISERROR(VLOOKUP(A46,【入力用】個人登録票!$A$21:$P$50,10,FALSE)),"",VLOOKUP(A46,【入力用】個人登録票!$A$21:$P$50,10,FALSE)) &amp; IF(ISERROR(VLOOKUP(A46,【入力用】個人登録票!$A$59:$P$127,10,FALSE)),"",VLOOKUP(A46,【入力用】個人登録票!$A$59:$P$127,10,FALSE))</f>
        <v/>
      </c>
      <c r="K46" s="572"/>
      <c r="L46" s="294" t="str">
        <f>TEXT(IF(ISERROR(VLOOKUP(A46,【入力用】個人登録票!$A$21:$P$50,12,FALSE)),"",VLOOKUP(A46,【入力用】個人登録票!$A$21:$P$50,12,FALSE)) &amp; IF(ISERROR(VLOOKUP(A46,【入力用】個人登録票!$A$59:$P$127,12,FALSE)),"",VLOOKUP(A46,【入力用】個人登録票!$A$59:$P$127,12,FALSE)),"ge.m.d")</f>
        <v/>
      </c>
      <c r="M46" s="295" t="str">
        <f>IF(ISERROR(VLOOKUP(A46,【入力用】個人登録票!$A$21:$P$50,13,FALSE)),"",VLOOKUP(A46,【入力用】個人登録票!$A$21:$P$50,13,FALSE)) &amp; IF(ISERROR(VLOOKUP(A46,【入力用】個人登録票!$A$59:$P$127,13,FALSE)),"",VLOOKUP(A46,【入力用】個人登録票!$A$59:$P$127,13,FALSE))</f>
        <v/>
      </c>
      <c r="N46" s="296" t="str">
        <f>IF(ISERROR(VLOOKUP(A46,【入力用】個人登録票!$A$21:$P$50,14,FALSE)),"",VLOOKUP(A46,【入力用】個人登録票!$A$21:$P$50,14,FALSE)) &amp; IF(ISERROR(VLOOKUP(A46,【入力用】個人登録票!$A$59:$P$127,14,FALSE)),"",VLOOKUP(A46,【入力用】個人登録票!$A$59:$P$127,14,FALSE))</f>
        <v/>
      </c>
      <c r="O46" s="297" t="str">
        <f>IF(ISERROR(VLOOKUP(A46,【入力用】個人登録票!$A$21:$P$50,15,FALSE)),"",VLOOKUP(A46,【入力用】個人登録票!$A$21:$P$50,15,FALSE)) &amp; IF(ISERROR(VLOOKUP(A46,【入力用】個人登録票!$A$59:$P$127,15,FALSE)),"",VLOOKUP(A46,【入力用】個人登録票!$A$59:$P$127,15,FALSE))</f>
        <v/>
      </c>
      <c r="P46" s="298" t="str">
        <f>IF(ISERROR(VLOOKUP(A46,【入力用】個人登録票!$A$21:$P$50,16,FALSE)),"",VLOOKUP(A46,【入力用】個人登録票!$A$21:$P$50,16,FALSE)) &amp; IF(ISERROR(VLOOKUP(A46,【入力用】個人登録票!$A$59:$P$127,16,FALSE)),"",VLOOKUP(A46,【入力用】個人登録票!$A$59:$P$127,16,FALSE))</f>
        <v/>
      </c>
      <c r="R46" s="215">
        <f>IF(ISERROR(VLOOKUP(A46,【入力用】個人登録票!$A$21:$R$50,18,FALSE)),"",VLOOKUP(A46,【入力用】個人登録票!$A$21:$R$50,18,FALSE))</f>
        <v>0</v>
      </c>
    </row>
    <row r="47" spans="1:18" ht="19.75" customHeight="1">
      <c r="A47" s="289" t="str">
        <f>【入力用】個人登録票!A47</f>
        <v>24</v>
      </c>
      <c r="B47" s="290" t="str">
        <f>IF(ISERROR(VLOOKUP(A47,【入力用】個人登録票!$A$21:$P$50,2,FALSE)),"",VLOOKUP(A47,【入力用】個人登録票!$A$21:$P$50,2,FALSE)) &amp; IF(ISERROR(VLOOKUP(A47,【入力用】個人登録票!$A$59:$P$127,2,FALSE)),"",VLOOKUP(A47,【入力用】個人登録票!$A$59:$P$127,2,FALSE))</f>
        <v/>
      </c>
      <c r="C47" s="567" t="str">
        <f>IF(ISERROR(VLOOKUP(A47,【入力用】個人登録票!$A$21:$P$50,3,FALSE)),"",VLOOKUP(A47,【入力用】個人登録票!$A$21:$P$50,3,FALSE)) &amp; IF(ISERROR(VLOOKUP(A47,【入力用】個人登録票!$A$59:$P$127,3,FALSE)),"",VLOOKUP(A47,【入力用】個人登録票!$A$59:$P$127,3,FALSE))</f>
        <v/>
      </c>
      <c r="D47" s="568"/>
      <c r="E47" s="291" t="str">
        <f>IF(ISERROR(VLOOKUP(A47,【入力用】個人登録票!$A$21:$P$50,5,FALSE)),"",VLOOKUP(A47,【入力用】個人登録票!$A$21:$P$50,5,FALSE)) &amp; IF(ISERROR(VLOOKUP(A47,【入力用】個人登録票!$A$59:$P$127,5,FALSE)),"",VLOOKUP(A47,【入力用】個人登録票!$A$59:$P$127,5,FALSE))</f>
        <v/>
      </c>
      <c r="F47" s="569" t="str">
        <f>IF(ISERROR(VLOOKUP(A47,【入力用】個人登録票!$A$21:$P$50,6,FALSE)),"",VLOOKUP(A47,【入力用】個人登録票!$A$21:$P$50,6,FALSE)) &amp; IF(ISERROR(VLOOKUP(A47,【入力用】個人登録票!$A$59:$P$127,6,FALSE)),"",VLOOKUP(A47,【入力用】個人登録票!$A$59:$P$127,6,FALSE))</f>
        <v/>
      </c>
      <c r="G47" s="568"/>
      <c r="H47" s="293" t="str">
        <f>IF(ISERROR(VLOOKUP(A47,【入力用】個人登録票!$A$21:$P$50,8,FALSE)),"",VLOOKUP(A47,【入力用】個人登録票!$A$21:$P$50,8,FALSE)) &amp; IF(ISERROR(VLOOKUP(A47,【入力用】個人登録票!$A$59:$P$127,8,FALSE)),"",VLOOKUP(A47,【入力用】個人登録票!$A$59:$P$127,8,FALSE))</f>
        <v/>
      </c>
      <c r="I47" s="292" t="str">
        <f>IF(ISERROR(VLOOKUP(A47,【入力用】個人登録票!$A$21:$P$50,9,FALSE)),"",VLOOKUP(A47,【入力用】個人登録票!$A$21:$P$50,9,FALSE)) &amp; IF(ISERROR(VLOOKUP(A47,【入力用】個人登録票!$A$59:$P$127,9,FALSE)),"",VLOOKUP(A47,【入力用】個人登録票!$A$59:$P$127,9,FALSE))</f>
        <v/>
      </c>
      <c r="J47" s="570" t="str">
        <f>IF(ISERROR(VLOOKUP(A47,【入力用】個人登録票!$A$21:$P$50,10,FALSE)),"",VLOOKUP(A47,【入力用】個人登録票!$A$21:$P$50,10,FALSE)) &amp; IF(ISERROR(VLOOKUP(A47,【入力用】個人登録票!$A$59:$P$127,10,FALSE)),"",VLOOKUP(A47,【入力用】個人登録票!$A$59:$P$127,10,FALSE))</f>
        <v/>
      </c>
      <c r="K47" s="572"/>
      <c r="L47" s="294" t="str">
        <f>TEXT(IF(ISERROR(VLOOKUP(A47,【入力用】個人登録票!$A$21:$P$50,12,FALSE)),"",VLOOKUP(A47,【入力用】個人登録票!$A$21:$P$50,12,FALSE)) &amp; IF(ISERROR(VLOOKUP(A47,【入力用】個人登録票!$A$59:$P$127,12,FALSE)),"",VLOOKUP(A47,【入力用】個人登録票!$A$59:$P$127,12,FALSE)),"ge.m.d")</f>
        <v/>
      </c>
      <c r="M47" s="295" t="str">
        <f>IF(ISERROR(VLOOKUP(A47,【入力用】個人登録票!$A$21:$P$50,13,FALSE)),"",VLOOKUP(A47,【入力用】個人登録票!$A$21:$P$50,13,FALSE)) &amp; IF(ISERROR(VLOOKUP(A47,【入力用】個人登録票!$A$59:$P$127,13,FALSE)),"",VLOOKUP(A47,【入力用】個人登録票!$A$59:$P$127,13,FALSE))</f>
        <v/>
      </c>
      <c r="N47" s="296" t="str">
        <f>IF(ISERROR(VLOOKUP(A47,【入力用】個人登録票!$A$21:$P$50,14,FALSE)),"",VLOOKUP(A47,【入力用】個人登録票!$A$21:$P$50,14,FALSE)) &amp; IF(ISERROR(VLOOKUP(A47,【入力用】個人登録票!$A$59:$P$127,14,FALSE)),"",VLOOKUP(A47,【入力用】個人登録票!$A$59:$P$127,14,FALSE))</f>
        <v/>
      </c>
      <c r="O47" s="297" t="str">
        <f>IF(ISERROR(VLOOKUP(A47,【入力用】個人登録票!$A$21:$P$50,15,FALSE)),"",VLOOKUP(A47,【入力用】個人登録票!$A$21:$P$50,15,FALSE)) &amp; IF(ISERROR(VLOOKUP(A47,【入力用】個人登録票!$A$59:$P$127,15,FALSE)),"",VLOOKUP(A47,【入力用】個人登録票!$A$59:$P$127,15,FALSE))</f>
        <v/>
      </c>
      <c r="P47" s="298" t="str">
        <f>IF(ISERROR(VLOOKUP(A47,【入力用】個人登録票!$A$21:$P$50,16,FALSE)),"",VLOOKUP(A47,【入力用】個人登録票!$A$21:$P$50,16,FALSE)) &amp; IF(ISERROR(VLOOKUP(A47,【入力用】個人登録票!$A$59:$P$127,16,FALSE)),"",VLOOKUP(A47,【入力用】個人登録票!$A$59:$P$127,16,FALSE))</f>
        <v/>
      </c>
      <c r="R47" s="215">
        <f>IF(ISERROR(VLOOKUP(A47,【入力用】個人登録票!$A$21:$R$50,18,FALSE)),"",VLOOKUP(A47,【入力用】個人登録票!$A$21:$R$50,18,FALSE))</f>
        <v>0</v>
      </c>
    </row>
    <row r="48" spans="1:18" ht="19.75" customHeight="1">
      <c r="A48" s="289" t="str">
        <f>【入力用】個人登録票!A48</f>
        <v>25</v>
      </c>
      <c r="B48" s="290" t="str">
        <f>IF(ISERROR(VLOOKUP(A48,【入力用】個人登録票!$A$21:$P$50,2,FALSE)),"",VLOOKUP(A48,【入力用】個人登録票!$A$21:$P$50,2,FALSE)) &amp; IF(ISERROR(VLOOKUP(A48,【入力用】個人登録票!$A$59:$P$127,2,FALSE)),"",VLOOKUP(A48,【入力用】個人登録票!$A$59:$P$127,2,FALSE))</f>
        <v/>
      </c>
      <c r="C48" s="567" t="str">
        <f>IF(ISERROR(VLOOKUP(A48,【入力用】個人登録票!$A$21:$P$50,3,FALSE)),"",VLOOKUP(A48,【入力用】個人登録票!$A$21:$P$50,3,FALSE)) &amp; IF(ISERROR(VLOOKUP(A48,【入力用】個人登録票!$A$59:$P$127,3,FALSE)),"",VLOOKUP(A48,【入力用】個人登録票!$A$59:$P$127,3,FALSE))</f>
        <v/>
      </c>
      <c r="D48" s="568"/>
      <c r="E48" s="291" t="str">
        <f>IF(ISERROR(VLOOKUP(A48,【入力用】個人登録票!$A$21:$P$50,5,FALSE)),"",VLOOKUP(A48,【入力用】個人登録票!$A$21:$P$50,5,FALSE)) &amp; IF(ISERROR(VLOOKUP(A48,【入力用】個人登録票!$A$59:$P$127,5,FALSE)),"",VLOOKUP(A48,【入力用】個人登録票!$A$59:$P$127,5,FALSE))</f>
        <v/>
      </c>
      <c r="F48" s="569" t="str">
        <f>IF(ISERROR(VLOOKUP(A48,【入力用】個人登録票!$A$21:$P$50,6,FALSE)),"",VLOOKUP(A48,【入力用】個人登録票!$A$21:$P$50,6,FALSE)) &amp; IF(ISERROR(VLOOKUP(A48,【入力用】個人登録票!$A$59:$P$127,6,FALSE)),"",VLOOKUP(A48,【入力用】個人登録票!$A$59:$P$127,6,FALSE))</f>
        <v/>
      </c>
      <c r="G48" s="568"/>
      <c r="H48" s="293" t="str">
        <f>IF(ISERROR(VLOOKUP(A48,【入力用】個人登録票!$A$21:$P$50,8,FALSE)),"",VLOOKUP(A48,【入力用】個人登録票!$A$21:$P$50,8,FALSE)) &amp; IF(ISERROR(VLOOKUP(A48,【入力用】個人登録票!$A$59:$P$127,8,FALSE)),"",VLOOKUP(A48,【入力用】個人登録票!$A$59:$P$127,8,FALSE))</f>
        <v/>
      </c>
      <c r="I48" s="292" t="str">
        <f>IF(ISERROR(VLOOKUP(A48,【入力用】個人登録票!$A$21:$P$50,9,FALSE)),"",VLOOKUP(A48,【入力用】個人登録票!$A$21:$P$50,9,FALSE)) &amp; IF(ISERROR(VLOOKUP(A48,【入力用】個人登録票!$A$59:$P$127,9,FALSE)),"",VLOOKUP(A48,【入力用】個人登録票!$A$59:$P$127,9,FALSE))</f>
        <v/>
      </c>
      <c r="J48" s="570" t="str">
        <f>IF(ISERROR(VLOOKUP(A48,【入力用】個人登録票!$A$21:$P$50,10,FALSE)),"",VLOOKUP(A48,【入力用】個人登録票!$A$21:$P$50,10,FALSE)) &amp; IF(ISERROR(VLOOKUP(A48,【入力用】個人登録票!$A$59:$P$127,10,FALSE)),"",VLOOKUP(A48,【入力用】個人登録票!$A$59:$P$127,10,FALSE))</f>
        <v/>
      </c>
      <c r="K48" s="572"/>
      <c r="L48" s="294" t="str">
        <f>TEXT(IF(ISERROR(VLOOKUP(A48,【入力用】個人登録票!$A$21:$P$50,12,FALSE)),"",VLOOKUP(A48,【入力用】個人登録票!$A$21:$P$50,12,FALSE)) &amp; IF(ISERROR(VLOOKUP(A48,【入力用】個人登録票!$A$59:$P$127,12,FALSE)),"",VLOOKUP(A48,【入力用】個人登録票!$A$59:$P$127,12,FALSE)),"ge.m.d")</f>
        <v/>
      </c>
      <c r="M48" s="295" t="str">
        <f>IF(ISERROR(VLOOKUP(A48,【入力用】個人登録票!$A$21:$P$50,13,FALSE)),"",VLOOKUP(A48,【入力用】個人登録票!$A$21:$P$50,13,FALSE)) &amp; IF(ISERROR(VLOOKUP(A48,【入力用】個人登録票!$A$59:$P$127,13,FALSE)),"",VLOOKUP(A48,【入力用】個人登録票!$A$59:$P$127,13,FALSE))</f>
        <v/>
      </c>
      <c r="N48" s="296" t="str">
        <f>IF(ISERROR(VLOOKUP(A48,【入力用】個人登録票!$A$21:$P$50,14,FALSE)),"",VLOOKUP(A48,【入力用】個人登録票!$A$21:$P$50,14,FALSE)) &amp; IF(ISERROR(VLOOKUP(A48,【入力用】個人登録票!$A$59:$P$127,14,FALSE)),"",VLOOKUP(A48,【入力用】個人登録票!$A$59:$P$127,14,FALSE))</f>
        <v/>
      </c>
      <c r="O48" s="297" t="str">
        <f>IF(ISERROR(VLOOKUP(A48,【入力用】個人登録票!$A$21:$P$50,15,FALSE)),"",VLOOKUP(A48,【入力用】個人登録票!$A$21:$P$50,15,FALSE)) &amp; IF(ISERROR(VLOOKUP(A48,【入力用】個人登録票!$A$59:$P$127,15,FALSE)),"",VLOOKUP(A48,【入力用】個人登録票!$A$59:$P$127,15,FALSE))</f>
        <v/>
      </c>
      <c r="P48" s="298" t="str">
        <f>IF(ISERROR(VLOOKUP(A48,【入力用】個人登録票!$A$21:$P$50,16,FALSE)),"",VLOOKUP(A48,【入力用】個人登録票!$A$21:$P$50,16,FALSE)) &amp; IF(ISERROR(VLOOKUP(A48,【入力用】個人登録票!$A$59:$P$127,16,FALSE)),"",VLOOKUP(A48,【入力用】個人登録票!$A$59:$P$127,16,FALSE))</f>
        <v/>
      </c>
      <c r="R48" s="215">
        <f>IF(ISERROR(VLOOKUP(A48,【入力用】個人登録票!$A$21:$R$50,18,FALSE)),"",VLOOKUP(A48,【入力用】個人登録票!$A$21:$R$50,18,FALSE))</f>
        <v>0</v>
      </c>
    </row>
    <row r="49" spans="1:18" ht="19.75" customHeight="1">
      <c r="A49" s="289" t="str">
        <f>【入力用】個人登録票!A49</f>
        <v>26</v>
      </c>
      <c r="B49" s="290" t="str">
        <f>IF(ISERROR(VLOOKUP(A49,【入力用】個人登録票!$A$21:$P$50,2,FALSE)),"",VLOOKUP(A49,【入力用】個人登録票!$A$21:$P$50,2,FALSE)) &amp; IF(ISERROR(VLOOKUP(A49,【入力用】個人登録票!$A$59:$P$127,2,FALSE)),"",VLOOKUP(A49,【入力用】個人登録票!$A$59:$P$127,2,FALSE))</f>
        <v/>
      </c>
      <c r="C49" s="567" t="str">
        <f>IF(ISERROR(VLOOKUP(A49,【入力用】個人登録票!$A$21:$P$50,3,FALSE)),"",VLOOKUP(A49,【入力用】個人登録票!$A$21:$P$50,3,FALSE)) &amp; IF(ISERROR(VLOOKUP(A49,【入力用】個人登録票!$A$59:$P$127,3,FALSE)),"",VLOOKUP(A49,【入力用】個人登録票!$A$59:$P$127,3,FALSE))</f>
        <v/>
      </c>
      <c r="D49" s="568"/>
      <c r="E49" s="291" t="str">
        <f>IF(ISERROR(VLOOKUP(A49,【入力用】個人登録票!$A$21:$P$50,5,FALSE)),"",VLOOKUP(A49,【入力用】個人登録票!$A$21:$P$50,5,FALSE)) &amp; IF(ISERROR(VLOOKUP(A49,【入力用】個人登録票!$A$59:$P$127,5,FALSE)),"",VLOOKUP(A49,【入力用】個人登録票!$A$59:$P$127,5,FALSE))</f>
        <v/>
      </c>
      <c r="F49" s="569" t="str">
        <f>IF(ISERROR(VLOOKUP(A49,【入力用】個人登録票!$A$21:$P$50,6,FALSE)),"",VLOOKUP(A49,【入力用】個人登録票!$A$21:$P$50,6,FALSE)) &amp; IF(ISERROR(VLOOKUP(A49,【入力用】個人登録票!$A$59:$P$127,6,FALSE)),"",VLOOKUP(A49,【入力用】個人登録票!$A$59:$P$127,6,FALSE))</f>
        <v/>
      </c>
      <c r="G49" s="568"/>
      <c r="H49" s="293" t="str">
        <f>IF(ISERROR(VLOOKUP(A49,【入力用】個人登録票!$A$21:$P$50,8,FALSE)),"",VLOOKUP(A49,【入力用】個人登録票!$A$21:$P$50,8,FALSE)) &amp; IF(ISERROR(VLOOKUP(A49,【入力用】個人登録票!$A$59:$P$127,8,FALSE)),"",VLOOKUP(A49,【入力用】個人登録票!$A$59:$P$127,8,FALSE))</f>
        <v/>
      </c>
      <c r="I49" s="292" t="str">
        <f>IF(ISERROR(VLOOKUP(A49,【入力用】個人登録票!$A$21:$P$50,9,FALSE)),"",VLOOKUP(A49,【入力用】個人登録票!$A$21:$P$50,9,FALSE)) &amp; IF(ISERROR(VLOOKUP(A49,【入力用】個人登録票!$A$59:$P$127,9,FALSE)),"",VLOOKUP(A49,【入力用】個人登録票!$A$59:$P$127,9,FALSE))</f>
        <v/>
      </c>
      <c r="J49" s="570" t="str">
        <f>IF(ISERROR(VLOOKUP(A49,【入力用】個人登録票!$A$21:$P$50,10,FALSE)),"",VLOOKUP(A49,【入力用】個人登録票!$A$21:$P$50,10,FALSE)) &amp; IF(ISERROR(VLOOKUP(A49,【入力用】個人登録票!$A$59:$P$127,10,FALSE)),"",VLOOKUP(A49,【入力用】個人登録票!$A$59:$P$127,10,FALSE))</f>
        <v/>
      </c>
      <c r="K49" s="572"/>
      <c r="L49" s="294" t="str">
        <f>TEXT(IF(ISERROR(VLOOKUP(A49,【入力用】個人登録票!$A$21:$P$50,12,FALSE)),"",VLOOKUP(A49,【入力用】個人登録票!$A$21:$P$50,12,FALSE)) &amp; IF(ISERROR(VLOOKUP(A49,【入力用】個人登録票!$A$59:$P$127,12,FALSE)),"",VLOOKUP(A49,【入力用】個人登録票!$A$59:$P$127,12,FALSE)),"ge.m.d")</f>
        <v/>
      </c>
      <c r="M49" s="295" t="str">
        <f>IF(ISERROR(VLOOKUP(A49,【入力用】個人登録票!$A$21:$P$50,13,FALSE)),"",VLOOKUP(A49,【入力用】個人登録票!$A$21:$P$50,13,FALSE)) &amp; IF(ISERROR(VLOOKUP(A49,【入力用】個人登録票!$A$59:$P$127,13,FALSE)),"",VLOOKUP(A49,【入力用】個人登録票!$A$59:$P$127,13,FALSE))</f>
        <v/>
      </c>
      <c r="N49" s="296" t="str">
        <f>IF(ISERROR(VLOOKUP(A49,【入力用】個人登録票!$A$21:$P$50,14,FALSE)),"",VLOOKUP(A49,【入力用】個人登録票!$A$21:$P$50,14,FALSE)) &amp; IF(ISERROR(VLOOKUP(A49,【入力用】個人登録票!$A$59:$P$127,14,FALSE)),"",VLOOKUP(A49,【入力用】個人登録票!$A$59:$P$127,14,FALSE))</f>
        <v/>
      </c>
      <c r="O49" s="297" t="str">
        <f>IF(ISERROR(VLOOKUP(A49,【入力用】個人登録票!$A$21:$P$50,15,FALSE)),"",VLOOKUP(A49,【入力用】個人登録票!$A$21:$P$50,15,FALSE)) &amp; IF(ISERROR(VLOOKUP(A49,【入力用】個人登録票!$A$59:$P$127,15,FALSE)),"",VLOOKUP(A49,【入力用】個人登録票!$A$59:$P$127,15,FALSE))</f>
        <v/>
      </c>
      <c r="P49" s="298" t="str">
        <f>IF(ISERROR(VLOOKUP(A49,【入力用】個人登録票!$A$21:$P$50,16,FALSE)),"",VLOOKUP(A49,【入力用】個人登録票!$A$21:$P$50,16,FALSE)) &amp; IF(ISERROR(VLOOKUP(A49,【入力用】個人登録票!$A$59:$P$127,16,FALSE)),"",VLOOKUP(A49,【入力用】個人登録票!$A$59:$P$127,16,FALSE))</f>
        <v/>
      </c>
      <c r="R49" s="215">
        <f>IF(ISERROR(VLOOKUP(A49,【入力用】個人登録票!$A$21:$R$50,18,FALSE)),"",VLOOKUP(A49,【入力用】個人登録票!$A$21:$R$50,18,FALSE))</f>
        <v>0</v>
      </c>
    </row>
    <row r="50" spans="1:18" ht="19.75" customHeight="1">
      <c r="A50" s="289" t="str">
        <f>【入力用】個人登録票!A50</f>
        <v>27</v>
      </c>
      <c r="B50" s="290" t="str">
        <f>IF(ISERROR(VLOOKUP(A50,【入力用】個人登録票!$A$21:$P$50,2,FALSE)),"",VLOOKUP(A50,【入力用】個人登録票!$A$21:$P$50,2,FALSE)) &amp; IF(ISERROR(VLOOKUP(A50,【入力用】個人登録票!$A$59:$P$127,2,FALSE)),"",VLOOKUP(A50,【入力用】個人登録票!$A$59:$P$127,2,FALSE))</f>
        <v/>
      </c>
      <c r="C50" s="567" t="str">
        <f>IF(ISERROR(VLOOKUP(A50,【入力用】個人登録票!$A$21:$P$50,3,FALSE)),"",VLOOKUP(A50,【入力用】個人登録票!$A$21:$P$50,3,FALSE)) &amp; IF(ISERROR(VLOOKUP(A50,【入力用】個人登録票!$A$59:$P$127,3,FALSE)),"",VLOOKUP(A50,【入力用】個人登録票!$A$59:$P$127,3,FALSE))</f>
        <v/>
      </c>
      <c r="D50" s="568"/>
      <c r="E50" s="291" t="str">
        <f>IF(ISERROR(VLOOKUP(A50,【入力用】個人登録票!$A$21:$P$50,5,FALSE)),"",VLOOKUP(A50,【入力用】個人登録票!$A$21:$P$50,5,FALSE)) &amp; IF(ISERROR(VLOOKUP(A50,【入力用】個人登録票!$A$59:$P$127,5,FALSE)),"",VLOOKUP(A50,【入力用】個人登録票!$A$59:$P$127,5,FALSE))</f>
        <v/>
      </c>
      <c r="F50" s="569" t="str">
        <f>IF(ISERROR(VLOOKUP(A50,【入力用】個人登録票!$A$21:$P$50,6,FALSE)),"",VLOOKUP(A50,【入力用】個人登録票!$A$21:$P$50,6,FALSE)) &amp; IF(ISERROR(VLOOKUP(A50,【入力用】個人登録票!$A$59:$P$127,6,FALSE)),"",VLOOKUP(A50,【入力用】個人登録票!$A$59:$P$127,6,FALSE))</f>
        <v/>
      </c>
      <c r="G50" s="568"/>
      <c r="H50" s="293" t="str">
        <f>IF(ISERROR(VLOOKUP(A50,【入力用】個人登録票!$A$21:$P$50,8,FALSE)),"",VLOOKUP(A50,【入力用】個人登録票!$A$21:$P$50,8,FALSE)) &amp; IF(ISERROR(VLOOKUP(A50,【入力用】個人登録票!$A$59:$P$127,8,FALSE)),"",VLOOKUP(A50,【入力用】個人登録票!$A$59:$P$127,8,FALSE))</f>
        <v/>
      </c>
      <c r="I50" s="292" t="str">
        <f>IF(ISERROR(VLOOKUP(A50,【入力用】個人登録票!$A$21:$P$50,9,FALSE)),"",VLOOKUP(A50,【入力用】個人登録票!$A$21:$P$50,9,FALSE)) &amp; IF(ISERROR(VLOOKUP(A50,【入力用】個人登録票!$A$59:$P$127,9,FALSE)),"",VLOOKUP(A50,【入力用】個人登録票!$A$59:$P$127,9,FALSE))</f>
        <v/>
      </c>
      <c r="J50" s="570" t="str">
        <f>IF(ISERROR(VLOOKUP(A50,【入力用】個人登録票!$A$21:$P$50,10,FALSE)),"",VLOOKUP(A50,【入力用】個人登録票!$A$21:$P$50,10,FALSE)) &amp; IF(ISERROR(VLOOKUP(A50,【入力用】個人登録票!$A$59:$P$127,10,FALSE)),"",VLOOKUP(A50,【入力用】個人登録票!$A$59:$P$127,10,FALSE))</f>
        <v/>
      </c>
      <c r="K50" s="572"/>
      <c r="L50" s="294" t="str">
        <f>TEXT(IF(ISERROR(VLOOKUP(A50,【入力用】個人登録票!$A$21:$P$50,12,FALSE)),"",VLOOKUP(A50,【入力用】個人登録票!$A$21:$P$50,12,FALSE)) &amp; IF(ISERROR(VLOOKUP(A50,【入力用】個人登録票!$A$59:$P$127,12,FALSE)),"",VLOOKUP(A50,【入力用】個人登録票!$A$59:$P$127,12,FALSE)),"ge.m.d")</f>
        <v/>
      </c>
      <c r="M50" s="295" t="str">
        <f>IF(ISERROR(VLOOKUP(A50,【入力用】個人登録票!$A$21:$P$50,13,FALSE)),"",VLOOKUP(A50,【入力用】個人登録票!$A$21:$P$50,13,FALSE)) &amp; IF(ISERROR(VLOOKUP(A50,【入力用】個人登録票!$A$59:$P$127,13,FALSE)),"",VLOOKUP(A50,【入力用】個人登録票!$A$59:$P$127,13,FALSE))</f>
        <v/>
      </c>
      <c r="N50" s="296" t="str">
        <f>IF(ISERROR(VLOOKUP(A50,【入力用】個人登録票!$A$21:$P$50,14,FALSE)),"",VLOOKUP(A50,【入力用】個人登録票!$A$21:$P$50,14,FALSE)) &amp; IF(ISERROR(VLOOKUP(A50,【入力用】個人登録票!$A$59:$P$127,14,FALSE)),"",VLOOKUP(A50,【入力用】個人登録票!$A$59:$P$127,14,FALSE))</f>
        <v/>
      </c>
      <c r="O50" s="297" t="str">
        <f>IF(ISERROR(VLOOKUP(A50,【入力用】個人登録票!$A$21:$P$50,15,FALSE)),"",VLOOKUP(A50,【入力用】個人登録票!$A$21:$P$50,15,FALSE)) &amp; IF(ISERROR(VLOOKUP(A50,【入力用】個人登録票!$A$59:$P$127,15,FALSE)),"",VLOOKUP(A50,【入力用】個人登録票!$A$59:$P$127,15,FALSE))</f>
        <v/>
      </c>
      <c r="P50" s="298" t="str">
        <f>IF(ISERROR(VLOOKUP(A50,【入力用】個人登録票!$A$21:$P$50,16,FALSE)),"",VLOOKUP(A50,【入力用】個人登録票!$A$21:$P$50,16,FALSE)) &amp; IF(ISERROR(VLOOKUP(A50,【入力用】個人登録票!$A$59:$P$127,16,FALSE)),"",VLOOKUP(A50,【入力用】個人登録票!$A$59:$P$127,16,FALSE))</f>
        <v/>
      </c>
      <c r="R50" s="215">
        <f>IF(ISERROR(VLOOKUP(A50,【入力用】個人登録票!$A$21:$R$50,18,FALSE)),"",VLOOKUP(A50,【入力用】個人登録票!$A$21:$R$50,18,FALSE))</f>
        <v>0</v>
      </c>
    </row>
    <row r="51" spans="1:18" ht="10" customHeight="1">
      <c r="A51" s="510"/>
      <c r="B51" s="510"/>
      <c r="C51" s="510"/>
      <c r="D51" s="510"/>
      <c r="E51" s="510"/>
      <c r="F51" s="510"/>
      <c r="G51" s="510"/>
      <c r="H51" s="510"/>
      <c r="I51" s="510"/>
      <c r="J51" s="510"/>
      <c r="K51" s="510"/>
      <c r="L51" s="510"/>
      <c r="M51" s="510"/>
      <c r="N51" s="510"/>
      <c r="O51" s="510"/>
      <c r="P51" s="510"/>
    </row>
    <row r="52" spans="1:18">
      <c r="A52" s="206"/>
      <c r="B52" s="206"/>
      <c r="C52" s="206"/>
      <c r="D52" s="264" t="s">
        <v>155</v>
      </c>
      <c r="E52" s="264"/>
      <c r="F52" s="264"/>
      <c r="G52" s="264"/>
      <c r="H52" s="264"/>
      <c r="I52" s="264"/>
      <c r="J52" s="264"/>
      <c r="K52" s="264"/>
      <c r="L52" s="264"/>
      <c r="M52" s="264"/>
      <c r="N52" s="264"/>
      <c r="O52" s="264"/>
      <c r="P52" s="264"/>
    </row>
    <row r="53" spans="1:18">
      <c r="A53" s="206"/>
      <c r="B53" s="206"/>
      <c r="C53" s="206"/>
      <c r="D53" s="264" t="s">
        <v>80</v>
      </c>
      <c r="E53" s="264"/>
      <c r="F53" s="264"/>
      <c r="G53" s="264"/>
      <c r="H53" s="264"/>
      <c r="I53" s="264"/>
      <c r="J53" s="264"/>
      <c r="K53" s="264"/>
      <c r="L53" s="264"/>
      <c r="M53" s="264"/>
      <c r="N53" s="264"/>
      <c r="O53" s="264"/>
      <c r="P53" s="264"/>
    </row>
    <row r="54" spans="1:18">
      <c r="A54" s="206"/>
      <c r="B54" s="206"/>
      <c r="C54" s="206"/>
      <c r="D54" s="264" t="s">
        <v>81</v>
      </c>
      <c r="E54" s="264"/>
      <c r="F54" s="264"/>
      <c r="G54" s="264"/>
      <c r="H54" s="264"/>
      <c r="I54" s="264"/>
      <c r="J54" s="264"/>
      <c r="K54" s="264"/>
      <c r="L54" s="264"/>
      <c r="M54" s="264"/>
      <c r="N54" s="264"/>
      <c r="O54" s="264"/>
      <c r="P54" s="264"/>
    </row>
    <row r="55" spans="1:18" ht="13" customHeight="1">
      <c r="A55" s="206"/>
      <c r="B55" s="206"/>
      <c r="C55" s="206"/>
      <c r="D55" s="573" t="s">
        <v>82</v>
      </c>
      <c r="E55" s="573"/>
      <c r="F55" s="573"/>
      <c r="G55" s="573"/>
      <c r="H55" s="573"/>
      <c r="I55" s="573"/>
      <c r="J55" s="573"/>
      <c r="K55" s="573"/>
      <c r="L55" s="573"/>
      <c r="M55" s="573"/>
      <c r="N55" s="573"/>
      <c r="O55" s="573"/>
    </row>
    <row r="56" spans="1:18" ht="19.75" customHeight="1">
      <c r="A56" s="574"/>
      <c r="B56" s="574"/>
      <c r="C56" s="574"/>
      <c r="D56" s="574"/>
      <c r="E56" s="574"/>
      <c r="F56" s="575"/>
      <c r="G56" s="575"/>
      <c r="H56" s="575"/>
      <c r="I56" s="574"/>
      <c r="J56" s="574"/>
      <c r="K56" s="216"/>
      <c r="L56" s="266"/>
      <c r="M56" s="216"/>
      <c r="N56" s="216"/>
      <c r="O56" s="223" t="s">
        <v>67</v>
      </c>
      <c r="P56" s="223">
        <v>2</v>
      </c>
    </row>
    <row r="57" spans="1:18" s="215" customFormat="1" ht="21" customHeight="1">
      <c r="A57" s="514" t="s">
        <v>185</v>
      </c>
      <c r="B57" s="563" t="s">
        <v>17</v>
      </c>
      <c r="C57" s="565" t="s">
        <v>79</v>
      </c>
      <c r="D57" s="547"/>
      <c r="E57" s="547" t="s">
        <v>69</v>
      </c>
      <c r="F57" s="547" t="s">
        <v>255</v>
      </c>
      <c r="G57" s="547"/>
      <c r="H57" s="547" t="s">
        <v>103</v>
      </c>
      <c r="I57" s="547" t="s">
        <v>150</v>
      </c>
      <c r="J57" s="547"/>
      <c r="K57" s="547"/>
      <c r="L57" s="516" t="s">
        <v>151</v>
      </c>
      <c r="M57" s="516" t="s">
        <v>106</v>
      </c>
      <c r="N57" s="267" t="s">
        <v>152</v>
      </c>
      <c r="O57" s="267" t="s">
        <v>154</v>
      </c>
      <c r="P57" s="561" t="s">
        <v>71</v>
      </c>
    </row>
    <row r="58" spans="1:18" s="215" customFormat="1" ht="21" customHeight="1">
      <c r="A58" s="515"/>
      <c r="B58" s="564"/>
      <c r="C58" s="566"/>
      <c r="D58" s="548"/>
      <c r="E58" s="548"/>
      <c r="F58" s="548"/>
      <c r="G58" s="548"/>
      <c r="H58" s="548"/>
      <c r="I58" s="548"/>
      <c r="J58" s="548"/>
      <c r="K58" s="548"/>
      <c r="L58" s="517"/>
      <c r="M58" s="517"/>
      <c r="N58" s="268" t="s">
        <v>153</v>
      </c>
      <c r="O58" s="268" t="s">
        <v>153</v>
      </c>
      <c r="P58" s="562"/>
    </row>
    <row r="59" spans="1:18" ht="19.5" customHeight="1">
      <c r="A59" s="289" t="str">
        <f>【入力用】個人登録票!A59</f>
        <v>28</v>
      </c>
      <c r="B59" s="290" t="str">
        <f>IF(ISERROR(VLOOKUP(A59,【入力用】個人登録票!$A$21:$P$50,2,FALSE)),"",VLOOKUP(A59,【入力用】個人登録票!$A$21:$P$50,2,FALSE)) &amp; IF(ISERROR(VLOOKUP(A59,【入力用】個人登録票!$A$59:$P$127,2,FALSE)),"",VLOOKUP(A59,【入力用】個人登録票!$A$59:$P$127,2,FALSE))</f>
        <v/>
      </c>
      <c r="C59" s="567" t="str">
        <f>IF(ISERROR(VLOOKUP(A59,【入力用】個人登録票!$A$21:$P$50,3,FALSE)),"",VLOOKUP(A59,【入力用】個人登録票!$A$21:$P$50,3,FALSE)) &amp; IF(ISERROR(VLOOKUP(A59,【入力用】個人登録票!$A$59:$P$127,3,FALSE)),"",VLOOKUP(A59,【入力用】個人登録票!$A$59:$P$127,3,FALSE))</f>
        <v/>
      </c>
      <c r="D59" s="568"/>
      <c r="E59" s="291" t="str">
        <f>IF(ISERROR(VLOOKUP(A59,【入力用】個人登録票!$A$21:$P$50,5,FALSE)),"",VLOOKUP(A59,【入力用】個人登録票!$A$21:$P$50,5,FALSE)) &amp; IF(ISERROR(VLOOKUP(A59,【入力用】個人登録票!$A$59:$P$127,5,FALSE)),"",VLOOKUP(A59,【入力用】個人登録票!$A$59:$P$127,5,FALSE))</f>
        <v/>
      </c>
      <c r="F59" s="569" t="str">
        <f>IF(ISERROR(VLOOKUP(A59,【入力用】個人登録票!$A$21:$P$50,6,FALSE)),"",VLOOKUP(A59,【入力用】個人登録票!$A$21:$P$50,6,FALSE)) &amp; IF(ISERROR(VLOOKUP(A59,【入力用】個人登録票!$A$59:$P$127,6,FALSE)),"",VLOOKUP(A59,【入力用】個人登録票!$A$59:$P$127,6,FALSE))</f>
        <v/>
      </c>
      <c r="G59" s="568"/>
      <c r="H59" s="293" t="str">
        <f>IF(ISERROR(VLOOKUP(A59,【入力用】個人登録票!$A$21:$P$50,8,FALSE)),"",VLOOKUP(A59,【入力用】個人登録票!$A$21:$P$50,8,FALSE)) &amp; IF(ISERROR(VLOOKUP(A59,【入力用】個人登録票!$A$59:$P$127,8,FALSE)),"",VLOOKUP(A59,【入力用】個人登録票!$A$59:$P$127,8,FALSE))</f>
        <v/>
      </c>
      <c r="I59" s="292" t="str">
        <f>IF(ISERROR(VLOOKUP(A59,【入力用】個人登録票!$A$21:$P$50,9,FALSE)),"",VLOOKUP(A59,【入力用】個人登録票!$A$21:$P$50,9,FALSE)) &amp; IF(ISERROR(VLOOKUP(A59,【入力用】個人登録票!$A$59:$P$127,9,FALSE)),"",VLOOKUP(A59,【入力用】個人登録票!$A$59:$P$127,9,FALSE))</f>
        <v/>
      </c>
      <c r="J59" s="570" t="str">
        <f>IF(ISERROR(VLOOKUP(A59,【入力用】個人登録票!$A$21:$P$50,10,FALSE)),"",VLOOKUP(A59,【入力用】個人登録票!$A$21:$P$50,10,FALSE)) &amp; IF(ISERROR(VLOOKUP(A59,【入力用】個人登録票!$A$59:$P$127,10,FALSE)),"",VLOOKUP(A59,【入力用】個人登録票!$A$59:$P$127,10,FALSE))</f>
        <v/>
      </c>
      <c r="K59" s="571"/>
      <c r="L59" s="294" t="str">
        <f>TEXT(IF(ISERROR(VLOOKUP(A59,【入力用】個人登録票!$A$21:$P$50,12,FALSE)),"",VLOOKUP(A59,【入力用】個人登録票!$A$21:$P$50,12,FALSE)) &amp; IF(ISERROR(VLOOKUP(A59,【入力用】個人登録票!$A$59:$P$127,12,FALSE)),"",VLOOKUP(A59,【入力用】個人登録票!$A$59:$P$127,12,FALSE)),"ge.m.d")</f>
        <v/>
      </c>
      <c r="M59" s="295" t="str">
        <f>IF(ISERROR(VLOOKUP(A59,【入力用】個人登録票!$A$21:$P$50,13,FALSE)),"",VLOOKUP(A59,【入力用】個人登録票!$A$21:$P$50,13,FALSE)) &amp; IF(ISERROR(VLOOKUP(A59,【入力用】個人登録票!$A$59:$P$127,13,FALSE)),"",VLOOKUP(A59,【入力用】個人登録票!$A$59:$P$127,13,FALSE))</f>
        <v/>
      </c>
      <c r="N59" s="296" t="str">
        <f>IF(ISERROR(VLOOKUP(A59,【入力用】個人登録票!$A$21:$P$50,14,FALSE)),"",VLOOKUP(A59,【入力用】個人登録票!$A$21:$P$50,14,FALSE)) &amp; IF(ISERROR(VLOOKUP(A59,【入力用】個人登録票!$A$59:$P$127,14,FALSE)),"",VLOOKUP(A59,【入力用】個人登録票!$A$59:$P$127,14,FALSE))</f>
        <v/>
      </c>
      <c r="O59" s="297" t="str">
        <f>IF(ISERROR(VLOOKUP(A59,【入力用】個人登録票!$A$21:$P$50,15,FALSE)),"",VLOOKUP(A59,【入力用】個人登録票!$A$21:$P$50,15,FALSE)) &amp; IF(ISERROR(VLOOKUP(A59,【入力用】個人登録票!$A$59:$P$127,15,FALSE)),"",VLOOKUP(A59,【入力用】個人登録票!$A$59:$P$127,15,FALSE))</f>
        <v/>
      </c>
      <c r="P59" s="298" t="str">
        <f>IF(ISERROR(VLOOKUP(A59,【入力用】個人登録票!$A$21:$P$50,16,FALSE)),"",VLOOKUP(A59,【入力用】個人登録票!$A$21:$P$50,16,FALSE)) &amp; IF(ISERROR(VLOOKUP(A59,【入力用】個人登録票!$A$59:$P$127,16,FALSE)),"",VLOOKUP(A59,【入力用】個人登録票!$A$59:$P$127,16,FALSE))</f>
        <v/>
      </c>
      <c r="R59" s="215">
        <f>IF(ISERROR(VLOOKUP(A59,【入力用】個人登録票!$A$59:$R$127,18,FALSE)),"",VLOOKUP(A59,【入力用】個人登録票!$A$59:$R$127,18,FALSE))</f>
        <v>0</v>
      </c>
    </row>
    <row r="60" spans="1:18" ht="19.5" customHeight="1">
      <c r="A60" s="289" t="str">
        <f>【入力用】個人登録票!A60</f>
        <v>29</v>
      </c>
      <c r="B60" s="290" t="str">
        <f>IF(ISERROR(VLOOKUP(A60,【入力用】個人登録票!$A$21:$P$50,2,FALSE)),"",VLOOKUP(A60,【入力用】個人登録票!$A$21:$P$50,2,FALSE)) &amp; IF(ISERROR(VLOOKUP(A60,【入力用】個人登録票!$A$59:$P$127,2,FALSE)),"",VLOOKUP(A60,【入力用】個人登録票!$A$59:$P$127,2,FALSE))</f>
        <v/>
      </c>
      <c r="C60" s="567" t="str">
        <f>IF(ISERROR(VLOOKUP(A60,【入力用】個人登録票!$A$21:$P$50,3,FALSE)),"",VLOOKUP(A60,【入力用】個人登録票!$A$21:$P$50,3,FALSE)) &amp; IF(ISERROR(VLOOKUP(A60,【入力用】個人登録票!$A$59:$P$127,3,FALSE)),"",VLOOKUP(A60,【入力用】個人登録票!$A$59:$P$127,3,FALSE))</f>
        <v/>
      </c>
      <c r="D60" s="568"/>
      <c r="E60" s="291" t="str">
        <f>IF(ISERROR(VLOOKUP(A60,【入力用】個人登録票!$A$21:$P$50,5,FALSE)),"",VLOOKUP(A60,【入力用】個人登録票!$A$21:$P$50,5,FALSE)) &amp; IF(ISERROR(VLOOKUP(A60,【入力用】個人登録票!$A$59:$P$127,5,FALSE)),"",VLOOKUP(A60,【入力用】個人登録票!$A$59:$P$127,5,FALSE))</f>
        <v/>
      </c>
      <c r="F60" s="569" t="str">
        <f>IF(ISERROR(VLOOKUP(A60,【入力用】個人登録票!$A$21:$P$50,6,FALSE)),"",VLOOKUP(A60,【入力用】個人登録票!$A$21:$P$50,6,FALSE)) &amp; IF(ISERROR(VLOOKUP(A60,【入力用】個人登録票!$A$59:$P$127,6,FALSE)),"",VLOOKUP(A60,【入力用】個人登録票!$A$59:$P$127,6,FALSE))</f>
        <v/>
      </c>
      <c r="G60" s="568"/>
      <c r="H60" s="293" t="str">
        <f>IF(ISERROR(VLOOKUP(A60,【入力用】個人登録票!$A$21:$P$50,8,FALSE)),"",VLOOKUP(A60,【入力用】個人登録票!$A$21:$P$50,8,FALSE)) &amp; IF(ISERROR(VLOOKUP(A60,【入力用】個人登録票!$A$59:$P$127,8,FALSE)),"",VLOOKUP(A60,【入力用】個人登録票!$A$59:$P$127,8,FALSE))</f>
        <v/>
      </c>
      <c r="I60" s="292" t="str">
        <f>IF(ISERROR(VLOOKUP(A60,【入力用】個人登録票!$A$21:$P$50,9,FALSE)),"",VLOOKUP(A60,【入力用】個人登録票!$A$21:$P$50,9,FALSE)) &amp; IF(ISERROR(VLOOKUP(A60,【入力用】個人登録票!$A$59:$P$127,9,FALSE)),"",VLOOKUP(A60,【入力用】個人登録票!$A$59:$P$127,9,FALSE))</f>
        <v/>
      </c>
      <c r="J60" s="570" t="str">
        <f>IF(ISERROR(VLOOKUP(A60,【入力用】個人登録票!$A$21:$P$50,10,FALSE)),"",VLOOKUP(A60,【入力用】個人登録票!$A$21:$P$50,10,FALSE)) &amp; IF(ISERROR(VLOOKUP(A60,【入力用】個人登録票!$A$59:$P$127,10,FALSE)),"",VLOOKUP(A60,【入力用】個人登録票!$A$59:$P$127,10,FALSE))</f>
        <v/>
      </c>
      <c r="K60" s="571"/>
      <c r="L60" s="294" t="str">
        <f>TEXT(IF(ISERROR(VLOOKUP(A60,【入力用】個人登録票!$A$21:$P$50,12,FALSE)),"",VLOOKUP(A60,【入力用】個人登録票!$A$21:$P$50,12,FALSE)) &amp; IF(ISERROR(VLOOKUP(A60,【入力用】個人登録票!$A$59:$P$127,12,FALSE)),"",VLOOKUP(A60,【入力用】個人登録票!$A$59:$P$127,12,FALSE)),"ge.m.d")</f>
        <v/>
      </c>
      <c r="M60" s="295" t="str">
        <f>IF(ISERROR(VLOOKUP(A60,【入力用】個人登録票!$A$21:$P$50,13,FALSE)),"",VLOOKUP(A60,【入力用】個人登録票!$A$21:$P$50,13,FALSE)) &amp; IF(ISERROR(VLOOKUP(A60,【入力用】個人登録票!$A$59:$P$127,13,FALSE)),"",VLOOKUP(A60,【入力用】個人登録票!$A$59:$P$127,13,FALSE))</f>
        <v/>
      </c>
      <c r="N60" s="296" t="str">
        <f>IF(ISERROR(VLOOKUP(A60,【入力用】個人登録票!$A$21:$P$50,14,FALSE)),"",VLOOKUP(A60,【入力用】個人登録票!$A$21:$P$50,14,FALSE)) &amp; IF(ISERROR(VLOOKUP(A60,【入力用】個人登録票!$A$59:$P$127,14,FALSE)),"",VLOOKUP(A60,【入力用】個人登録票!$A$59:$P$127,14,FALSE))</f>
        <v/>
      </c>
      <c r="O60" s="297" t="str">
        <f>IF(ISERROR(VLOOKUP(A60,【入力用】個人登録票!$A$21:$P$50,15,FALSE)),"",VLOOKUP(A60,【入力用】個人登録票!$A$21:$P$50,15,FALSE)) &amp; IF(ISERROR(VLOOKUP(A60,【入力用】個人登録票!$A$59:$P$127,15,FALSE)),"",VLOOKUP(A60,【入力用】個人登録票!$A$59:$P$127,15,FALSE))</f>
        <v/>
      </c>
      <c r="P60" s="298" t="str">
        <f>IF(ISERROR(VLOOKUP(A60,【入力用】個人登録票!$A$21:$P$50,16,FALSE)),"",VLOOKUP(A60,【入力用】個人登録票!$A$21:$P$50,16,FALSE)) &amp; IF(ISERROR(VLOOKUP(A60,【入力用】個人登録票!$A$59:$P$127,16,FALSE)),"",VLOOKUP(A60,【入力用】個人登録票!$A$59:$P$127,16,FALSE))</f>
        <v/>
      </c>
      <c r="R60" s="215">
        <f>IF(ISERROR(VLOOKUP(A60,【入力用】個人登録票!$A$59:$R$127,18,FALSE)),"",VLOOKUP(A60,【入力用】個人登録票!$A$59:$R$127,18,FALSE))</f>
        <v>0</v>
      </c>
    </row>
    <row r="61" spans="1:18" ht="19.5" customHeight="1">
      <c r="A61" s="351" t="str">
        <f>【入力用】個人登録票!A61</f>
        <v>33</v>
      </c>
      <c r="B61" s="290" t="str">
        <f>IF(ISERROR(VLOOKUP(A61,【入力用】個人登録票!$A$21:$P$50,2,FALSE)),"",VLOOKUP(A61,【入力用】個人登録票!$A$21:$P$50,2,FALSE)) &amp; IF(ISERROR(VLOOKUP(A61,【入力用】個人登録票!$A$59:$P$127,2,FALSE)),"",VLOOKUP(A61,【入力用】個人登録票!$A$59:$P$127,2,FALSE))</f>
        <v/>
      </c>
      <c r="C61" s="567" t="str">
        <f>IF(ISERROR(VLOOKUP(A61,【入力用】個人登録票!$A$21:$P$50,3,FALSE)),"",VLOOKUP(A61,【入力用】個人登録票!$A$21:$P$50,3,FALSE)) &amp; IF(ISERROR(VLOOKUP(A61,【入力用】個人登録票!$A$59:$P$127,3,FALSE)),"",VLOOKUP(A61,【入力用】個人登録票!$A$59:$P$127,3,FALSE))</f>
        <v/>
      </c>
      <c r="D61" s="568"/>
      <c r="E61" s="291" t="str">
        <f>IF(ISERROR(VLOOKUP(A61,【入力用】個人登録票!$A$21:$P$50,5,FALSE)),"",VLOOKUP(A61,【入力用】個人登録票!$A$21:$P$50,5,FALSE)) &amp; IF(ISERROR(VLOOKUP(A61,【入力用】個人登録票!$A$59:$P$127,5,FALSE)),"",VLOOKUP(A61,【入力用】個人登録票!$A$59:$P$127,5,FALSE))</f>
        <v/>
      </c>
      <c r="F61" s="569" t="str">
        <f>IF(ISERROR(VLOOKUP(A61,【入力用】個人登録票!$A$21:$P$50,6,FALSE)),"",VLOOKUP(A61,【入力用】個人登録票!$A$21:$P$50,6,FALSE)) &amp; IF(ISERROR(VLOOKUP(A61,【入力用】個人登録票!$A$59:$P$127,6,FALSE)),"",VLOOKUP(A61,【入力用】個人登録票!$A$59:$P$127,6,FALSE))</f>
        <v/>
      </c>
      <c r="G61" s="568"/>
      <c r="H61" s="293" t="str">
        <f>IF(ISERROR(VLOOKUP(A61,【入力用】個人登録票!$A$21:$P$50,8,FALSE)),"",VLOOKUP(A61,【入力用】個人登録票!$A$21:$P$50,8,FALSE)) &amp; IF(ISERROR(VLOOKUP(A61,【入力用】個人登録票!$A$59:$P$127,8,FALSE)),"",VLOOKUP(A61,【入力用】個人登録票!$A$59:$P$127,8,FALSE))</f>
        <v/>
      </c>
      <c r="I61" s="292" t="str">
        <f>IF(ISERROR(VLOOKUP(A61,【入力用】個人登録票!$A$21:$P$50,9,FALSE)),"",VLOOKUP(A61,【入力用】個人登録票!$A$21:$P$50,9,FALSE)) &amp; IF(ISERROR(VLOOKUP(A61,【入力用】個人登録票!$A$59:$P$127,9,FALSE)),"",VLOOKUP(A61,【入力用】個人登録票!$A$59:$P$127,9,FALSE))</f>
        <v/>
      </c>
      <c r="J61" s="570" t="str">
        <f>IF(ISERROR(VLOOKUP(A61,【入力用】個人登録票!$A$21:$P$50,10,FALSE)),"",VLOOKUP(A61,【入力用】個人登録票!$A$21:$P$50,10,FALSE)) &amp; IF(ISERROR(VLOOKUP(A61,【入力用】個人登録票!$A$59:$P$127,10,FALSE)),"",VLOOKUP(A61,【入力用】個人登録票!$A$59:$P$127,10,FALSE))</f>
        <v/>
      </c>
      <c r="K61" s="571"/>
      <c r="L61" s="294" t="str">
        <f>TEXT(IF(ISERROR(VLOOKUP(A61,【入力用】個人登録票!$A$21:$P$50,12,FALSE)),"",VLOOKUP(A61,【入力用】個人登録票!$A$21:$P$50,12,FALSE)) &amp; IF(ISERROR(VLOOKUP(A61,【入力用】個人登録票!$A$59:$P$127,12,FALSE)),"",VLOOKUP(A61,【入力用】個人登録票!$A$59:$P$127,12,FALSE)),"ge.m.d")</f>
        <v/>
      </c>
      <c r="M61" s="295" t="str">
        <f>IF(ISERROR(VLOOKUP(A61,【入力用】個人登録票!$A$21:$P$50,13,FALSE)),"",VLOOKUP(A61,【入力用】個人登録票!$A$21:$P$50,13,FALSE)) &amp; IF(ISERROR(VLOOKUP(A61,【入力用】個人登録票!$A$59:$P$127,13,FALSE)),"",VLOOKUP(A61,【入力用】個人登録票!$A$59:$P$127,13,FALSE))</f>
        <v/>
      </c>
      <c r="N61" s="296" t="str">
        <f>IF(ISERROR(VLOOKUP(A61,【入力用】個人登録票!$A$21:$P$50,14,FALSE)),"",VLOOKUP(A61,【入力用】個人登録票!$A$21:$P$50,14,FALSE)) &amp; IF(ISERROR(VLOOKUP(A61,【入力用】個人登録票!$A$59:$P$127,14,FALSE)),"",VLOOKUP(A61,【入力用】個人登録票!$A$59:$P$127,14,FALSE))</f>
        <v/>
      </c>
      <c r="O61" s="297" t="str">
        <f>IF(ISERROR(VLOOKUP(A61,【入力用】個人登録票!$A$21:$P$50,15,FALSE)),"",VLOOKUP(A61,【入力用】個人登録票!$A$21:$P$50,15,FALSE)) &amp; IF(ISERROR(VLOOKUP(A61,【入力用】個人登録票!$A$59:$P$127,15,FALSE)),"",VLOOKUP(A61,【入力用】個人登録票!$A$59:$P$127,15,FALSE))</f>
        <v/>
      </c>
      <c r="P61" s="298" t="str">
        <f>IF(ISERROR(VLOOKUP(A61,【入力用】個人登録票!$A$21:$P$50,16,FALSE)),"",VLOOKUP(A61,【入力用】個人登録票!$A$21:$P$50,16,FALSE)) &amp; IF(ISERROR(VLOOKUP(A61,【入力用】個人登録票!$A$59:$P$127,16,FALSE)),"",VLOOKUP(A61,【入力用】個人登録票!$A$59:$P$127,16,FALSE))</f>
        <v/>
      </c>
      <c r="R61" s="215">
        <f>IF(ISERROR(VLOOKUP(A61,【入力用】個人登録票!$A$59:$R$127,18,FALSE)),"",VLOOKUP(A61,【入力用】個人登録票!$A$59:$R$127,18,FALSE))</f>
        <v>0</v>
      </c>
    </row>
    <row r="62" spans="1:18" ht="19.5" customHeight="1">
      <c r="A62" s="351" t="str">
        <f>【入力用】個人登録票!A62</f>
        <v>34</v>
      </c>
      <c r="B62" s="290" t="str">
        <f>IF(ISERROR(VLOOKUP(A62,【入力用】個人登録票!$A$21:$P$50,2,FALSE)),"",VLOOKUP(A62,【入力用】個人登録票!$A$21:$P$50,2,FALSE)) &amp; IF(ISERROR(VLOOKUP(A62,【入力用】個人登録票!$A$59:$P$127,2,FALSE)),"",VLOOKUP(A62,【入力用】個人登録票!$A$59:$P$127,2,FALSE))</f>
        <v/>
      </c>
      <c r="C62" s="567" t="str">
        <f>IF(ISERROR(VLOOKUP(A62,【入力用】個人登録票!$A$21:$P$50,3,FALSE)),"",VLOOKUP(A62,【入力用】個人登録票!$A$21:$P$50,3,FALSE)) &amp; IF(ISERROR(VLOOKUP(A62,【入力用】個人登録票!$A$59:$P$127,3,FALSE)),"",VLOOKUP(A62,【入力用】個人登録票!$A$59:$P$127,3,FALSE))</f>
        <v/>
      </c>
      <c r="D62" s="568"/>
      <c r="E62" s="291" t="str">
        <f>IF(ISERROR(VLOOKUP(A62,【入力用】個人登録票!$A$21:$P$50,5,FALSE)),"",VLOOKUP(A62,【入力用】個人登録票!$A$21:$P$50,5,FALSE)) &amp; IF(ISERROR(VLOOKUP(A62,【入力用】個人登録票!$A$59:$P$127,5,FALSE)),"",VLOOKUP(A62,【入力用】個人登録票!$A$59:$P$127,5,FALSE))</f>
        <v/>
      </c>
      <c r="F62" s="569" t="str">
        <f>IF(ISERROR(VLOOKUP(A62,【入力用】個人登録票!$A$21:$P$50,6,FALSE)),"",VLOOKUP(A62,【入力用】個人登録票!$A$21:$P$50,6,FALSE)) &amp; IF(ISERROR(VLOOKUP(A62,【入力用】個人登録票!$A$59:$P$127,6,FALSE)),"",VLOOKUP(A62,【入力用】個人登録票!$A$59:$P$127,6,FALSE))</f>
        <v/>
      </c>
      <c r="G62" s="568"/>
      <c r="H62" s="293" t="str">
        <f>IF(ISERROR(VLOOKUP(A62,【入力用】個人登録票!$A$21:$P$50,8,FALSE)),"",VLOOKUP(A62,【入力用】個人登録票!$A$21:$P$50,8,FALSE)) &amp; IF(ISERROR(VLOOKUP(A62,【入力用】個人登録票!$A$59:$P$127,8,FALSE)),"",VLOOKUP(A62,【入力用】個人登録票!$A$59:$P$127,8,FALSE))</f>
        <v/>
      </c>
      <c r="I62" s="292" t="str">
        <f>IF(ISERROR(VLOOKUP(A62,【入力用】個人登録票!$A$21:$P$50,9,FALSE)),"",VLOOKUP(A62,【入力用】個人登録票!$A$21:$P$50,9,FALSE)) &amp; IF(ISERROR(VLOOKUP(A62,【入力用】個人登録票!$A$59:$P$127,9,FALSE)),"",VLOOKUP(A62,【入力用】個人登録票!$A$59:$P$127,9,FALSE))</f>
        <v/>
      </c>
      <c r="J62" s="570" t="str">
        <f>IF(ISERROR(VLOOKUP(A62,【入力用】個人登録票!$A$21:$P$50,10,FALSE)),"",VLOOKUP(A62,【入力用】個人登録票!$A$21:$P$50,10,FALSE)) &amp; IF(ISERROR(VLOOKUP(A62,【入力用】個人登録票!$A$59:$P$127,10,FALSE)),"",VLOOKUP(A62,【入力用】個人登録票!$A$59:$P$127,10,FALSE))</f>
        <v/>
      </c>
      <c r="K62" s="571"/>
      <c r="L62" s="294" t="str">
        <f>TEXT(IF(ISERROR(VLOOKUP(A62,【入力用】個人登録票!$A$21:$P$50,12,FALSE)),"",VLOOKUP(A62,【入力用】個人登録票!$A$21:$P$50,12,FALSE)) &amp; IF(ISERROR(VLOOKUP(A62,【入力用】個人登録票!$A$59:$P$127,12,FALSE)),"",VLOOKUP(A62,【入力用】個人登録票!$A$59:$P$127,12,FALSE)),"ge.m.d")</f>
        <v/>
      </c>
      <c r="M62" s="295" t="str">
        <f>IF(ISERROR(VLOOKUP(A62,【入力用】個人登録票!$A$21:$P$50,13,FALSE)),"",VLOOKUP(A62,【入力用】個人登録票!$A$21:$P$50,13,FALSE)) &amp; IF(ISERROR(VLOOKUP(A62,【入力用】個人登録票!$A$59:$P$127,13,FALSE)),"",VLOOKUP(A62,【入力用】個人登録票!$A$59:$P$127,13,FALSE))</f>
        <v/>
      </c>
      <c r="N62" s="296" t="str">
        <f>IF(ISERROR(VLOOKUP(A62,【入力用】個人登録票!$A$21:$P$50,14,FALSE)),"",VLOOKUP(A62,【入力用】個人登録票!$A$21:$P$50,14,FALSE)) &amp; IF(ISERROR(VLOOKUP(A62,【入力用】個人登録票!$A$59:$P$127,14,FALSE)),"",VLOOKUP(A62,【入力用】個人登録票!$A$59:$P$127,14,FALSE))</f>
        <v/>
      </c>
      <c r="O62" s="297" t="str">
        <f>IF(ISERROR(VLOOKUP(A62,【入力用】個人登録票!$A$21:$P$50,15,FALSE)),"",VLOOKUP(A62,【入力用】個人登録票!$A$21:$P$50,15,FALSE)) &amp; IF(ISERROR(VLOOKUP(A62,【入力用】個人登録票!$A$59:$P$127,15,FALSE)),"",VLOOKUP(A62,【入力用】個人登録票!$A$59:$P$127,15,FALSE))</f>
        <v/>
      </c>
      <c r="P62" s="298" t="str">
        <f>IF(ISERROR(VLOOKUP(A62,【入力用】個人登録票!$A$21:$P$50,16,FALSE)),"",VLOOKUP(A62,【入力用】個人登録票!$A$21:$P$50,16,FALSE)) &amp; IF(ISERROR(VLOOKUP(A62,【入力用】個人登録票!$A$59:$P$127,16,FALSE)),"",VLOOKUP(A62,【入力用】個人登録票!$A$59:$P$127,16,FALSE))</f>
        <v/>
      </c>
      <c r="R62" s="215">
        <f>IF(ISERROR(VLOOKUP(A62,【入力用】個人登録票!$A$59:$R$127,18,FALSE)),"",VLOOKUP(A62,【入力用】個人登録票!$A$59:$R$127,18,FALSE))</f>
        <v>0</v>
      </c>
    </row>
    <row r="63" spans="1:18" ht="19.5" customHeight="1">
      <c r="A63" s="351" t="str">
        <f>【入力用】個人登録票!A63</f>
        <v>35</v>
      </c>
      <c r="B63" s="290" t="str">
        <f>IF(ISERROR(VLOOKUP(A63,【入力用】個人登録票!$A$21:$P$50,2,FALSE)),"",VLOOKUP(A63,【入力用】個人登録票!$A$21:$P$50,2,FALSE)) &amp; IF(ISERROR(VLOOKUP(A63,【入力用】個人登録票!$A$59:$P$127,2,FALSE)),"",VLOOKUP(A63,【入力用】個人登録票!$A$59:$P$127,2,FALSE))</f>
        <v/>
      </c>
      <c r="C63" s="567" t="str">
        <f>IF(ISERROR(VLOOKUP(A63,【入力用】個人登録票!$A$21:$P$50,3,FALSE)),"",VLOOKUP(A63,【入力用】個人登録票!$A$21:$P$50,3,FALSE)) &amp; IF(ISERROR(VLOOKUP(A63,【入力用】個人登録票!$A$59:$P$127,3,FALSE)),"",VLOOKUP(A63,【入力用】個人登録票!$A$59:$P$127,3,FALSE))</f>
        <v/>
      </c>
      <c r="D63" s="568"/>
      <c r="E63" s="291" t="str">
        <f>IF(ISERROR(VLOOKUP(A63,【入力用】個人登録票!$A$21:$P$50,5,FALSE)),"",VLOOKUP(A63,【入力用】個人登録票!$A$21:$P$50,5,FALSE)) &amp; IF(ISERROR(VLOOKUP(A63,【入力用】個人登録票!$A$59:$P$127,5,FALSE)),"",VLOOKUP(A63,【入力用】個人登録票!$A$59:$P$127,5,FALSE))</f>
        <v/>
      </c>
      <c r="F63" s="569" t="str">
        <f>IF(ISERROR(VLOOKUP(A63,【入力用】個人登録票!$A$21:$P$50,6,FALSE)),"",VLOOKUP(A63,【入力用】個人登録票!$A$21:$P$50,6,FALSE)) &amp; IF(ISERROR(VLOOKUP(A63,【入力用】個人登録票!$A$59:$P$127,6,FALSE)),"",VLOOKUP(A63,【入力用】個人登録票!$A$59:$P$127,6,FALSE))</f>
        <v/>
      </c>
      <c r="G63" s="568"/>
      <c r="H63" s="293" t="str">
        <f>IF(ISERROR(VLOOKUP(A63,【入力用】個人登録票!$A$21:$P$50,8,FALSE)),"",VLOOKUP(A63,【入力用】個人登録票!$A$21:$P$50,8,FALSE)) &amp; IF(ISERROR(VLOOKUP(A63,【入力用】個人登録票!$A$59:$P$127,8,FALSE)),"",VLOOKUP(A63,【入力用】個人登録票!$A$59:$P$127,8,FALSE))</f>
        <v/>
      </c>
      <c r="I63" s="292" t="str">
        <f>IF(ISERROR(VLOOKUP(A63,【入力用】個人登録票!$A$21:$P$50,9,FALSE)),"",VLOOKUP(A63,【入力用】個人登録票!$A$21:$P$50,9,FALSE)) &amp; IF(ISERROR(VLOOKUP(A63,【入力用】個人登録票!$A$59:$P$127,9,FALSE)),"",VLOOKUP(A63,【入力用】個人登録票!$A$59:$P$127,9,FALSE))</f>
        <v/>
      </c>
      <c r="J63" s="570" t="str">
        <f>IF(ISERROR(VLOOKUP(A63,【入力用】個人登録票!$A$21:$P$50,10,FALSE)),"",VLOOKUP(A63,【入力用】個人登録票!$A$21:$P$50,10,FALSE)) &amp; IF(ISERROR(VLOOKUP(A63,【入力用】個人登録票!$A$59:$P$127,10,FALSE)),"",VLOOKUP(A63,【入力用】個人登録票!$A$59:$P$127,10,FALSE))</f>
        <v/>
      </c>
      <c r="K63" s="571"/>
      <c r="L63" s="294" t="str">
        <f>TEXT(IF(ISERROR(VLOOKUP(A63,【入力用】個人登録票!$A$21:$P$50,12,FALSE)),"",VLOOKUP(A63,【入力用】個人登録票!$A$21:$P$50,12,FALSE)) &amp; IF(ISERROR(VLOOKUP(A63,【入力用】個人登録票!$A$59:$P$127,12,FALSE)),"",VLOOKUP(A63,【入力用】個人登録票!$A$59:$P$127,12,FALSE)),"ge.m.d")</f>
        <v/>
      </c>
      <c r="M63" s="295" t="str">
        <f>IF(ISERROR(VLOOKUP(A63,【入力用】個人登録票!$A$21:$P$50,13,FALSE)),"",VLOOKUP(A63,【入力用】個人登録票!$A$21:$P$50,13,FALSE)) &amp; IF(ISERROR(VLOOKUP(A63,【入力用】個人登録票!$A$59:$P$127,13,FALSE)),"",VLOOKUP(A63,【入力用】個人登録票!$A$59:$P$127,13,FALSE))</f>
        <v/>
      </c>
      <c r="N63" s="296" t="str">
        <f>IF(ISERROR(VLOOKUP(A63,【入力用】個人登録票!$A$21:$P$50,14,FALSE)),"",VLOOKUP(A63,【入力用】個人登録票!$A$21:$P$50,14,FALSE)) &amp; IF(ISERROR(VLOOKUP(A63,【入力用】個人登録票!$A$59:$P$127,14,FALSE)),"",VLOOKUP(A63,【入力用】個人登録票!$A$59:$P$127,14,FALSE))</f>
        <v/>
      </c>
      <c r="O63" s="297" t="str">
        <f>IF(ISERROR(VLOOKUP(A63,【入力用】個人登録票!$A$21:$P$50,15,FALSE)),"",VLOOKUP(A63,【入力用】個人登録票!$A$21:$P$50,15,FALSE)) &amp; IF(ISERROR(VLOOKUP(A63,【入力用】個人登録票!$A$59:$P$127,15,FALSE)),"",VLOOKUP(A63,【入力用】個人登録票!$A$59:$P$127,15,FALSE))</f>
        <v/>
      </c>
      <c r="P63" s="298" t="str">
        <f>IF(ISERROR(VLOOKUP(A63,【入力用】個人登録票!$A$21:$P$50,16,FALSE)),"",VLOOKUP(A63,【入力用】個人登録票!$A$21:$P$50,16,FALSE)) &amp; IF(ISERROR(VLOOKUP(A63,【入力用】個人登録票!$A$59:$P$127,16,FALSE)),"",VLOOKUP(A63,【入力用】個人登録票!$A$59:$P$127,16,FALSE))</f>
        <v/>
      </c>
      <c r="R63" s="215">
        <f>IF(ISERROR(VLOOKUP(A63,【入力用】個人登録票!$A$59:$R$127,18,FALSE)),"",VLOOKUP(A63,【入力用】個人登録票!$A$59:$R$127,18,FALSE))</f>
        <v>0</v>
      </c>
    </row>
    <row r="64" spans="1:18" ht="19.5" customHeight="1">
      <c r="A64" s="351" t="str">
        <f>【入力用】個人登録票!A64</f>
        <v>36</v>
      </c>
      <c r="B64" s="290" t="str">
        <f>IF(ISERROR(VLOOKUP(A64,【入力用】個人登録票!$A$21:$P$50,2,FALSE)),"",VLOOKUP(A64,【入力用】個人登録票!$A$21:$P$50,2,FALSE)) &amp; IF(ISERROR(VLOOKUP(A64,【入力用】個人登録票!$A$59:$P$127,2,FALSE)),"",VLOOKUP(A64,【入力用】個人登録票!$A$59:$P$127,2,FALSE))</f>
        <v/>
      </c>
      <c r="C64" s="567" t="str">
        <f>IF(ISERROR(VLOOKUP(A64,【入力用】個人登録票!$A$21:$P$50,3,FALSE)),"",VLOOKUP(A64,【入力用】個人登録票!$A$21:$P$50,3,FALSE)) &amp; IF(ISERROR(VLOOKUP(A64,【入力用】個人登録票!$A$59:$P$127,3,FALSE)),"",VLOOKUP(A64,【入力用】個人登録票!$A$59:$P$127,3,FALSE))</f>
        <v/>
      </c>
      <c r="D64" s="568"/>
      <c r="E64" s="291" t="str">
        <f>IF(ISERROR(VLOOKUP(A64,【入力用】個人登録票!$A$21:$P$50,5,FALSE)),"",VLOOKUP(A64,【入力用】個人登録票!$A$21:$P$50,5,FALSE)) &amp; IF(ISERROR(VLOOKUP(A64,【入力用】個人登録票!$A$59:$P$127,5,FALSE)),"",VLOOKUP(A64,【入力用】個人登録票!$A$59:$P$127,5,FALSE))</f>
        <v/>
      </c>
      <c r="F64" s="569" t="str">
        <f>IF(ISERROR(VLOOKUP(A64,【入力用】個人登録票!$A$21:$P$50,6,FALSE)),"",VLOOKUP(A64,【入力用】個人登録票!$A$21:$P$50,6,FALSE)) &amp; IF(ISERROR(VLOOKUP(A64,【入力用】個人登録票!$A$59:$P$127,6,FALSE)),"",VLOOKUP(A64,【入力用】個人登録票!$A$59:$P$127,6,FALSE))</f>
        <v/>
      </c>
      <c r="G64" s="568"/>
      <c r="H64" s="293" t="str">
        <f>IF(ISERROR(VLOOKUP(A64,【入力用】個人登録票!$A$21:$P$50,8,FALSE)),"",VLOOKUP(A64,【入力用】個人登録票!$A$21:$P$50,8,FALSE)) &amp; IF(ISERROR(VLOOKUP(A64,【入力用】個人登録票!$A$59:$P$127,8,FALSE)),"",VLOOKUP(A64,【入力用】個人登録票!$A$59:$P$127,8,FALSE))</f>
        <v/>
      </c>
      <c r="I64" s="292" t="str">
        <f>IF(ISERROR(VLOOKUP(A64,【入力用】個人登録票!$A$21:$P$50,9,FALSE)),"",VLOOKUP(A64,【入力用】個人登録票!$A$21:$P$50,9,FALSE)) &amp; IF(ISERROR(VLOOKUP(A64,【入力用】個人登録票!$A$59:$P$127,9,FALSE)),"",VLOOKUP(A64,【入力用】個人登録票!$A$59:$P$127,9,FALSE))</f>
        <v/>
      </c>
      <c r="J64" s="570" t="str">
        <f>IF(ISERROR(VLOOKUP(A64,【入力用】個人登録票!$A$21:$P$50,10,FALSE)),"",VLOOKUP(A64,【入力用】個人登録票!$A$21:$P$50,10,FALSE)) &amp; IF(ISERROR(VLOOKUP(A64,【入力用】個人登録票!$A$59:$P$127,10,FALSE)),"",VLOOKUP(A64,【入力用】個人登録票!$A$59:$P$127,10,FALSE))</f>
        <v/>
      </c>
      <c r="K64" s="571"/>
      <c r="L64" s="294" t="str">
        <f>TEXT(IF(ISERROR(VLOOKUP(A64,【入力用】個人登録票!$A$21:$P$50,12,FALSE)),"",VLOOKUP(A64,【入力用】個人登録票!$A$21:$P$50,12,FALSE)) &amp; IF(ISERROR(VLOOKUP(A64,【入力用】個人登録票!$A$59:$P$127,12,FALSE)),"",VLOOKUP(A64,【入力用】個人登録票!$A$59:$P$127,12,FALSE)),"ge.m.d")</f>
        <v/>
      </c>
      <c r="M64" s="295" t="str">
        <f>IF(ISERROR(VLOOKUP(A64,【入力用】個人登録票!$A$21:$P$50,13,FALSE)),"",VLOOKUP(A64,【入力用】個人登録票!$A$21:$P$50,13,FALSE)) &amp; IF(ISERROR(VLOOKUP(A64,【入力用】個人登録票!$A$59:$P$127,13,FALSE)),"",VLOOKUP(A64,【入力用】個人登録票!$A$59:$P$127,13,FALSE))</f>
        <v/>
      </c>
      <c r="N64" s="296" t="str">
        <f>IF(ISERROR(VLOOKUP(A64,【入力用】個人登録票!$A$21:$P$50,14,FALSE)),"",VLOOKUP(A64,【入力用】個人登録票!$A$21:$P$50,14,FALSE)) &amp; IF(ISERROR(VLOOKUP(A64,【入力用】個人登録票!$A$59:$P$127,14,FALSE)),"",VLOOKUP(A64,【入力用】個人登録票!$A$59:$P$127,14,FALSE))</f>
        <v/>
      </c>
      <c r="O64" s="297" t="str">
        <f>IF(ISERROR(VLOOKUP(A64,【入力用】個人登録票!$A$21:$P$50,15,FALSE)),"",VLOOKUP(A64,【入力用】個人登録票!$A$21:$P$50,15,FALSE)) &amp; IF(ISERROR(VLOOKUP(A64,【入力用】個人登録票!$A$59:$P$127,15,FALSE)),"",VLOOKUP(A64,【入力用】個人登録票!$A$59:$P$127,15,FALSE))</f>
        <v/>
      </c>
      <c r="P64" s="298" t="str">
        <f>IF(ISERROR(VLOOKUP(A64,【入力用】個人登録票!$A$21:$P$50,16,FALSE)),"",VLOOKUP(A64,【入力用】個人登録票!$A$21:$P$50,16,FALSE)) &amp; IF(ISERROR(VLOOKUP(A64,【入力用】個人登録票!$A$59:$P$127,16,FALSE)),"",VLOOKUP(A64,【入力用】個人登録票!$A$59:$P$127,16,FALSE))</f>
        <v/>
      </c>
      <c r="R64" s="215">
        <f>IF(ISERROR(VLOOKUP(A64,【入力用】個人登録票!$A$59:$R$127,18,FALSE)),"",VLOOKUP(A64,【入力用】個人登録票!$A$59:$R$127,18,FALSE))</f>
        <v>0</v>
      </c>
    </row>
    <row r="65" spans="1:18" ht="19.5" customHeight="1">
      <c r="A65" s="351" t="str">
        <f>【入力用】個人登録票!A65</f>
        <v>37</v>
      </c>
      <c r="B65" s="290" t="str">
        <f>IF(ISERROR(VLOOKUP(A65,【入力用】個人登録票!$A$21:$P$50,2,FALSE)),"",VLOOKUP(A65,【入力用】個人登録票!$A$21:$P$50,2,FALSE)) &amp; IF(ISERROR(VLOOKUP(A65,【入力用】個人登録票!$A$59:$P$127,2,FALSE)),"",VLOOKUP(A65,【入力用】個人登録票!$A$59:$P$127,2,FALSE))</f>
        <v/>
      </c>
      <c r="C65" s="567" t="str">
        <f>IF(ISERROR(VLOOKUP(A65,【入力用】個人登録票!$A$21:$P$50,3,FALSE)),"",VLOOKUP(A65,【入力用】個人登録票!$A$21:$P$50,3,FALSE)) &amp; IF(ISERROR(VLOOKUP(A65,【入力用】個人登録票!$A$59:$P$127,3,FALSE)),"",VLOOKUP(A65,【入力用】個人登録票!$A$59:$P$127,3,FALSE))</f>
        <v/>
      </c>
      <c r="D65" s="568"/>
      <c r="E65" s="291" t="str">
        <f>IF(ISERROR(VLOOKUP(A65,【入力用】個人登録票!$A$21:$P$50,5,FALSE)),"",VLOOKUP(A65,【入力用】個人登録票!$A$21:$P$50,5,FALSE)) &amp; IF(ISERROR(VLOOKUP(A65,【入力用】個人登録票!$A$59:$P$127,5,FALSE)),"",VLOOKUP(A65,【入力用】個人登録票!$A$59:$P$127,5,FALSE))</f>
        <v/>
      </c>
      <c r="F65" s="569" t="str">
        <f>IF(ISERROR(VLOOKUP(A65,【入力用】個人登録票!$A$21:$P$50,6,FALSE)),"",VLOOKUP(A65,【入力用】個人登録票!$A$21:$P$50,6,FALSE)) &amp; IF(ISERROR(VLOOKUP(A65,【入力用】個人登録票!$A$59:$P$127,6,FALSE)),"",VLOOKUP(A65,【入力用】個人登録票!$A$59:$P$127,6,FALSE))</f>
        <v/>
      </c>
      <c r="G65" s="568"/>
      <c r="H65" s="293" t="str">
        <f>IF(ISERROR(VLOOKUP(A65,【入力用】個人登録票!$A$21:$P$50,8,FALSE)),"",VLOOKUP(A65,【入力用】個人登録票!$A$21:$P$50,8,FALSE)) &amp; IF(ISERROR(VLOOKUP(A65,【入力用】個人登録票!$A$59:$P$127,8,FALSE)),"",VLOOKUP(A65,【入力用】個人登録票!$A$59:$P$127,8,FALSE))</f>
        <v/>
      </c>
      <c r="I65" s="292" t="str">
        <f>IF(ISERROR(VLOOKUP(A65,【入力用】個人登録票!$A$21:$P$50,9,FALSE)),"",VLOOKUP(A65,【入力用】個人登録票!$A$21:$P$50,9,FALSE)) &amp; IF(ISERROR(VLOOKUP(A65,【入力用】個人登録票!$A$59:$P$127,9,FALSE)),"",VLOOKUP(A65,【入力用】個人登録票!$A$59:$P$127,9,FALSE))</f>
        <v/>
      </c>
      <c r="J65" s="570" t="str">
        <f>IF(ISERROR(VLOOKUP(A65,【入力用】個人登録票!$A$21:$P$50,10,FALSE)),"",VLOOKUP(A65,【入力用】個人登録票!$A$21:$P$50,10,FALSE)) &amp; IF(ISERROR(VLOOKUP(A65,【入力用】個人登録票!$A$59:$P$127,10,FALSE)),"",VLOOKUP(A65,【入力用】個人登録票!$A$59:$P$127,10,FALSE))</f>
        <v/>
      </c>
      <c r="K65" s="571"/>
      <c r="L65" s="294" t="str">
        <f>TEXT(IF(ISERROR(VLOOKUP(A65,【入力用】個人登録票!$A$21:$P$50,12,FALSE)),"",VLOOKUP(A65,【入力用】個人登録票!$A$21:$P$50,12,FALSE)) &amp; IF(ISERROR(VLOOKUP(A65,【入力用】個人登録票!$A$59:$P$127,12,FALSE)),"",VLOOKUP(A65,【入力用】個人登録票!$A$59:$P$127,12,FALSE)),"ge.m.d")</f>
        <v/>
      </c>
      <c r="M65" s="295" t="str">
        <f>IF(ISERROR(VLOOKUP(A65,【入力用】個人登録票!$A$21:$P$50,13,FALSE)),"",VLOOKUP(A65,【入力用】個人登録票!$A$21:$P$50,13,FALSE)) &amp; IF(ISERROR(VLOOKUP(A65,【入力用】個人登録票!$A$59:$P$127,13,FALSE)),"",VLOOKUP(A65,【入力用】個人登録票!$A$59:$P$127,13,FALSE))</f>
        <v/>
      </c>
      <c r="N65" s="296" t="str">
        <f>IF(ISERROR(VLOOKUP(A65,【入力用】個人登録票!$A$21:$P$50,14,FALSE)),"",VLOOKUP(A65,【入力用】個人登録票!$A$21:$P$50,14,FALSE)) &amp; IF(ISERROR(VLOOKUP(A65,【入力用】個人登録票!$A$59:$P$127,14,FALSE)),"",VLOOKUP(A65,【入力用】個人登録票!$A$59:$P$127,14,FALSE))</f>
        <v/>
      </c>
      <c r="O65" s="297" t="str">
        <f>IF(ISERROR(VLOOKUP(A65,【入力用】個人登録票!$A$21:$P$50,15,FALSE)),"",VLOOKUP(A65,【入力用】個人登録票!$A$21:$P$50,15,FALSE)) &amp; IF(ISERROR(VLOOKUP(A65,【入力用】個人登録票!$A$59:$P$127,15,FALSE)),"",VLOOKUP(A65,【入力用】個人登録票!$A$59:$P$127,15,FALSE))</f>
        <v/>
      </c>
      <c r="P65" s="298" t="str">
        <f>IF(ISERROR(VLOOKUP(A65,【入力用】個人登録票!$A$21:$P$50,16,FALSE)),"",VLOOKUP(A65,【入力用】個人登録票!$A$21:$P$50,16,FALSE)) &amp; IF(ISERROR(VLOOKUP(A65,【入力用】個人登録票!$A$59:$P$127,16,FALSE)),"",VLOOKUP(A65,【入力用】個人登録票!$A$59:$P$127,16,FALSE))</f>
        <v/>
      </c>
      <c r="R65" s="215">
        <f>IF(ISERROR(VLOOKUP(A65,【入力用】個人登録票!$A$59:$R$127,18,FALSE)),"",VLOOKUP(A65,【入力用】個人登録票!$A$59:$R$127,18,FALSE))</f>
        <v>0</v>
      </c>
    </row>
    <row r="66" spans="1:18" ht="19.5" customHeight="1">
      <c r="A66" s="351" t="str">
        <f>【入力用】個人登録票!A66</f>
        <v>38</v>
      </c>
      <c r="B66" s="290" t="str">
        <f>IF(ISERROR(VLOOKUP(A66,【入力用】個人登録票!$A$21:$P$50,2,FALSE)),"",VLOOKUP(A66,【入力用】個人登録票!$A$21:$P$50,2,FALSE)) &amp; IF(ISERROR(VLOOKUP(A66,【入力用】個人登録票!$A$59:$P$127,2,FALSE)),"",VLOOKUP(A66,【入力用】個人登録票!$A$59:$P$127,2,FALSE))</f>
        <v/>
      </c>
      <c r="C66" s="567" t="str">
        <f>IF(ISERROR(VLOOKUP(A66,【入力用】個人登録票!$A$21:$P$50,3,FALSE)),"",VLOOKUP(A66,【入力用】個人登録票!$A$21:$P$50,3,FALSE)) &amp; IF(ISERROR(VLOOKUP(A66,【入力用】個人登録票!$A$59:$P$127,3,FALSE)),"",VLOOKUP(A66,【入力用】個人登録票!$A$59:$P$127,3,FALSE))</f>
        <v/>
      </c>
      <c r="D66" s="568"/>
      <c r="E66" s="291" t="str">
        <f>IF(ISERROR(VLOOKUP(A66,【入力用】個人登録票!$A$21:$P$50,5,FALSE)),"",VLOOKUP(A66,【入力用】個人登録票!$A$21:$P$50,5,FALSE)) &amp; IF(ISERROR(VLOOKUP(A66,【入力用】個人登録票!$A$59:$P$127,5,FALSE)),"",VLOOKUP(A66,【入力用】個人登録票!$A$59:$P$127,5,FALSE))</f>
        <v/>
      </c>
      <c r="F66" s="569" t="str">
        <f>IF(ISERROR(VLOOKUP(A66,【入力用】個人登録票!$A$21:$P$50,6,FALSE)),"",VLOOKUP(A66,【入力用】個人登録票!$A$21:$P$50,6,FALSE)) &amp; IF(ISERROR(VLOOKUP(A66,【入力用】個人登録票!$A$59:$P$127,6,FALSE)),"",VLOOKUP(A66,【入力用】個人登録票!$A$59:$P$127,6,FALSE))</f>
        <v/>
      </c>
      <c r="G66" s="568"/>
      <c r="H66" s="293" t="str">
        <f>IF(ISERROR(VLOOKUP(A66,【入力用】個人登録票!$A$21:$P$50,8,FALSE)),"",VLOOKUP(A66,【入力用】個人登録票!$A$21:$P$50,8,FALSE)) &amp; IF(ISERROR(VLOOKUP(A66,【入力用】個人登録票!$A$59:$P$127,8,FALSE)),"",VLOOKUP(A66,【入力用】個人登録票!$A$59:$P$127,8,FALSE))</f>
        <v/>
      </c>
      <c r="I66" s="292" t="str">
        <f>IF(ISERROR(VLOOKUP(A66,【入力用】個人登録票!$A$21:$P$50,9,FALSE)),"",VLOOKUP(A66,【入力用】個人登録票!$A$21:$P$50,9,FALSE)) &amp; IF(ISERROR(VLOOKUP(A66,【入力用】個人登録票!$A$59:$P$127,9,FALSE)),"",VLOOKUP(A66,【入力用】個人登録票!$A$59:$P$127,9,FALSE))</f>
        <v/>
      </c>
      <c r="J66" s="570" t="str">
        <f>IF(ISERROR(VLOOKUP(A66,【入力用】個人登録票!$A$21:$P$50,10,FALSE)),"",VLOOKUP(A66,【入力用】個人登録票!$A$21:$P$50,10,FALSE)) &amp; IF(ISERROR(VLOOKUP(A66,【入力用】個人登録票!$A$59:$P$127,10,FALSE)),"",VLOOKUP(A66,【入力用】個人登録票!$A$59:$P$127,10,FALSE))</f>
        <v/>
      </c>
      <c r="K66" s="571"/>
      <c r="L66" s="294" t="str">
        <f>TEXT(IF(ISERROR(VLOOKUP(A66,【入力用】個人登録票!$A$21:$P$50,12,FALSE)),"",VLOOKUP(A66,【入力用】個人登録票!$A$21:$P$50,12,FALSE)) &amp; IF(ISERROR(VLOOKUP(A66,【入力用】個人登録票!$A$59:$P$127,12,FALSE)),"",VLOOKUP(A66,【入力用】個人登録票!$A$59:$P$127,12,FALSE)),"ge.m.d")</f>
        <v/>
      </c>
      <c r="M66" s="295" t="str">
        <f>IF(ISERROR(VLOOKUP(A66,【入力用】個人登録票!$A$21:$P$50,13,FALSE)),"",VLOOKUP(A66,【入力用】個人登録票!$A$21:$P$50,13,FALSE)) &amp; IF(ISERROR(VLOOKUP(A66,【入力用】個人登録票!$A$59:$P$127,13,FALSE)),"",VLOOKUP(A66,【入力用】個人登録票!$A$59:$P$127,13,FALSE))</f>
        <v/>
      </c>
      <c r="N66" s="296" t="str">
        <f>IF(ISERROR(VLOOKUP(A66,【入力用】個人登録票!$A$21:$P$50,14,FALSE)),"",VLOOKUP(A66,【入力用】個人登録票!$A$21:$P$50,14,FALSE)) &amp; IF(ISERROR(VLOOKUP(A66,【入力用】個人登録票!$A$59:$P$127,14,FALSE)),"",VLOOKUP(A66,【入力用】個人登録票!$A$59:$P$127,14,FALSE))</f>
        <v/>
      </c>
      <c r="O66" s="297" t="str">
        <f>IF(ISERROR(VLOOKUP(A66,【入力用】個人登録票!$A$21:$P$50,15,FALSE)),"",VLOOKUP(A66,【入力用】個人登録票!$A$21:$P$50,15,FALSE)) &amp; IF(ISERROR(VLOOKUP(A66,【入力用】個人登録票!$A$59:$P$127,15,FALSE)),"",VLOOKUP(A66,【入力用】個人登録票!$A$59:$P$127,15,FALSE))</f>
        <v/>
      </c>
      <c r="P66" s="298" t="str">
        <f>IF(ISERROR(VLOOKUP(A66,【入力用】個人登録票!$A$21:$P$50,16,FALSE)),"",VLOOKUP(A66,【入力用】個人登録票!$A$21:$P$50,16,FALSE)) &amp; IF(ISERROR(VLOOKUP(A66,【入力用】個人登録票!$A$59:$P$127,16,FALSE)),"",VLOOKUP(A66,【入力用】個人登録票!$A$59:$P$127,16,FALSE))</f>
        <v/>
      </c>
      <c r="R66" s="215">
        <f>IF(ISERROR(VLOOKUP(A66,【入力用】個人登録票!$A$59:$R$127,18,FALSE)),"",VLOOKUP(A66,【入力用】個人登録票!$A$59:$R$127,18,FALSE))</f>
        <v>0</v>
      </c>
    </row>
    <row r="67" spans="1:18" ht="19.5" customHeight="1">
      <c r="A67" s="351" t="str">
        <f>【入力用】個人登録票!A67</f>
        <v>39</v>
      </c>
      <c r="B67" s="290" t="str">
        <f>IF(ISERROR(VLOOKUP(A67,【入力用】個人登録票!$A$21:$P$50,2,FALSE)),"",VLOOKUP(A67,【入力用】個人登録票!$A$21:$P$50,2,FALSE)) &amp; IF(ISERROR(VLOOKUP(A67,【入力用】個人登録票!$A$59:$P$127,2,FALSE)),"",VLOOKUP(A67,【入力用】個人登録票!$A$59:$P$127,2,FALSE))</f>
        <v/>
      </c>
      <c r="C67" s="567" t="str">
        <f>IF(ISERROR(VLOOKUP(A67,【入力用】個人登録票!$A$21:$P$50,3,FALSE)),"",VLOOKUP(A67,【入力用】個人登録票!$A$21:$P$50,3,FALSE)) &amp; IF(ISERROR(VLOOKUP(A67,【入力用】個人登録票!$A$59:$P$127,3,FALSE)),"",VLOOKUP(A67,【入力用】個人登録票!$A$59:$P$127,3,FALSE))</f>
        <v/>
      </c>
      <c r="D67" s="568"/>
      <c r="E67" s="291" t="str">
        <f>IF(ISERROR(VLOOKUP(A67,【入力用】個人登録票!$A$21:$P$50,5,FALSE)),"",VLOOKUP(A67,【入力用】個人登録票!$A$21:$P$50,5,FALSE)) &amp; IF(ISERROR(VLOOKUP(A67,【入力用】個人登録票!$A$59:$P$127,5,FALSE)),"",VLOOKUP(A67,【入力用】個人登録票!$A$59:$P$127,5,FALSE))</f>
        <v/>
      </c>
      <c r="F67" s="569" t="str">
        <f>IF(ISERROR(VLOOKUP(A67,【入力用】個人登録票!$A$21:$P$50,6,FALSE)),"",VLOOKUP(A67,【入力用】個人登録票!$A$21:$P$50,6,FALSE)) &amp; IF(ISERROR(VLOOKUP(A67,【入力用】個人登録票!$A$59:$P$127,6,FALSE)),"",VLOOKUP(A67,【入力用】個人登録票!$A$59:$P$127,6,FALSE))</f>
        <v/>
      </c>
      <c r="G67" s="568"/>
      <c r="H67" s="293" t="str">
        <f>IF(ISERROR(VLOOKUP(A67,【入力用】個人登録票!$A$21:$P$50,8,FALSE)),"",VLOOKUP(A67,【入力用】個人登録票!$A$21:$P$50,8,FALSE)) &amp; IF(ISERROR(VLOOKUP(A67,【入力用】個人登録票!$A$59:$P$127,8,FALSE)),"",VLOOKUP(A67,【入力用】個人登録票!$A$59:$P$127,8,FALSE))</f>
        <v/>
      </c>
      <c r="I67" s="292" t="str">
        <f>IF(ISERROR(VLOOKUP(A67,【入力用】個人登録票!$A$21:$P$50,9,FALSE)),"",VLOOKUP(A67,【入力用】個人登録票!$A$21:$P$50,9,FALSE)) &amp; IF(ISERROR(VLOOKUP(A67,【入力用】個人登録票!$A$59:$P$127,9,FALSE)),"",VLOOKUP(A67,【入力用】個人登録票!$A$59:$P$127,9,FALSE))</f>
        <v/>
      </c>
      <c r="J67" s="570" t="str">
        <f>IF(ISERROR(VLOOKUP(A67,【入力用】個人登録票!$A$21:$P$50,10,FALSE)),"",VLOOKUP(A67,【入力用】個人登録票!$A$21:$P$50,10,FALSE)) &amp; IF(ISERROR(VLOOKUP(A67,【入力用】個人登録票!$A$59:$P$127,10,FALSE)),"",VLOOKUP(A67,【入力用】個人登録票!$A$59:$P$127,10,FALSE))</f>
        <v/>
      </c>
      <c r="K67" s="571"/>
      <c r="L67" s="294" t="str">
        <f>TEXT(IF(ISERROR(VLOOKUP(A67,【入力用】個人登録票!$A$21:$P$50,12,FALSE)),"",VLOOKUP(A67,【入力用】個人登録票!$A$21:$P$50,12,FALSE)) &amp; IF(ISERROR(VLOOKUP(A67,【入力用】個人登録票!$A$59:$P$127,12,FALSE)),"",VLOOKUP(A67,【入力用】個人登録票!$A$59:$P$127,12,FALSE)),"ge.m.d")</f>
        <v/>
      </c>
      <c r="M67" s="295" t="str">
        <f>IF(ISERROR(VLOOKUP(A67,【入力用】個人登録票!$A$21:$P$50,13,FALSE)),"",VLOOKUP(A67,【入力用】個人登録票!$A$21:$P$50,13,FALSE)) &amp; IF(ISERROR(VLOOKUP(A67,【入力用】個人登録票!$A$59:$P$127,13,FALSE)),"",VLOOKUP(A67,【入力用】個人登録票!$A$59:$P$127,13,FALSE))</f>
        <v/>
      </c>
      <c r="N67" s="296" t="str">
        <f>IF(ISERROR(VLOOKUP(A67,【入力用】個人登録票!$A$21:$P$50,14,FALSE)),"",VLOOKUP(A67,【入力用】個人登録票!$A$21:$P$50,14,FALSE)) &amp; IF(ISERROR(VLOOKUP(A67,【入力用】個人登録票!$A$59:$P$127,14,FALSE)),"",VLOOKUP(A67,【入力用】個人登録票!$A$59:$P$127,14,FALSE))</f>
        <v/>
      </c>
      <c r="O67" s="297" t="str">
        <f>IF(ISERROR(VLOOKUP(A67,【入力用】個人登録票!$A$21:$P$50,15,FALSE)),"",VLOOKUP(A67,【入力用】個人登録票!$A$21:$P$50,15,FALSE)) &amp; IF(ISERROR(VLOOKUP(A67,【入力用】個人登録票!$A$59:$P$127,15,FALSE)),"",VLOOKUP(A67,【入力用】個人登録票!$A$59:$P$127,15,FALSE))</f>
        <v/>
      </c>
      <c r="P67" s="298" t="str">
        <f>IF(ISERROR(VLOOKUP(A67,【入力用】個人登録票!$A$21:$P$50,16,FALSE)),"",VLOOKUP(A67,【入力用】個人登録票!$A$21:$P$50,16,FALSE)) &amp; IF(ISERROR(VLOOKUP(A67,【入力用】個人登録票!$A$59:$P$127,16,FALSE)),"",VLOOKUP(A67,【入力用】個人登録票!$A$59:$P$127,16,FALSE))</f>
        <v/>
      </c>
      <c r="R67" s="215">
        <f>IF(ISERROR(VLOOKUP(A67,【入力用】個人登録票!$A$59:$R$127,18,FALSE)),"",VLOOKUP(A67,【入力用】個人登録票!$A$59:$R$127,18,FALSE))</f>
        <v>0</v>
      </c>
    </row>
    <row r="68" spans="1:18" ht="19.5" customHeight="1">
      <c r="A68" s="289" t="str">
        <f>【入力用】個人登録票!A68</f>
        <v>40</v>
      </c>
      <c r="B68" s="290" t="str">
        <f>IF(ISERROR(VLOOKUP(A68,【入力用】個人登録票!$A$21:$P$50,2,FALSE)),"",VLOOKUP(A68,【入力用】個人登録票!$A$21:$P$50,2,FALSE)) &amp; IF(ISERROR(VLOOKUP(A68,【入力用】個人登録票!$A$59:$P$127,2,FALSE)),"",VLOOKUP(A68,【入力用】個人登録票!$A$59:$P$127,2,FALSE))</f>
        <v/>
      </c>
      <c r="C68" s="567" t="str">
        <f>IF(ISERROR(VLOOKUP(A68,【入力用】個人登録票!$A$21:$P$50,3,FALSE)),"",VLOOKUP(A68,【入力用】個人登録票!$A$21:$P$50,3,FALSE)) &amp; IF(ISERROR(VLOOKUP(A68,【入力用】個人登録票!$A$59:$P$127,3,FALSE)),"",VLOOKUP(A68,【入力用】個人登録票!$A$59:$P$127,3,FALSE))</f>
        <v/>
      </c>
      <c r="D68" s="568"/>
      <c r="E68" s="291" t="str">
        <f>IF(ISERROR(VLOOKUP(A68,【入力用】個人登録票!$A$21:$P$50,5,FALSE)),"",VLOOKUP(A68,【入力用】個人登録票!$A$21:$P$50,5,FALSE)) &amp; IF(ISERROR(VLOOKUP(A68,【入力用】個人登録票!$A$59:$P$127,5,FALSE)),"",VLOOKUP(A68,【入力用】個人登録票!$A$59:$P$127,5,FALSE))</f>
        <v/>
      </c>
      <c r="F68" s="569" t="str">
        <f>IF(ISERROR(VLOOKUP(A68,【入力用】個人登録票!$A$21:$P$50,6,FALSE)),"",VLOOKUP(A68,【入力用】個人登録票!$A$21:$P$50,6,FALSE)) &amp; IF(ISERROR(VLOOKUP(A68,【入力用】個人登録票!$A$59:$P$127,6,FALSE)),"",VLOOKUP(A68,【入力用】個人登録票!$A$59:$P$127,6,FALSE))</f>
        <v/>
      </c>
      <c r="G68" s="568"/>
      <c r="H68" s="293" t="str">
        <f>IF(ISERROR(VLOOKUP(A68,【入力用】個人登録票!$A$21:$P$50,8,FALSE)),"",VLOOKUP(A68,【入力用】個人登録票!$A$21:$P$50,8,FALSE)) &amp; IF(ISERROR(VLOOKUP(A68,【入力用】個人登録票!$A$59:$P$127,8,FALSE)),"",VLOOKUP(A68,【入力用】個人登録票!$A$59:$P$127,8,FALSE))</f>
        <v/>
      </c>
      <c r="I68" s="292" t="str">
        <f>IF(ISERROR(VLOOKUP(A68,【入力用】個人登録票!$A$21:$P$50,9,FALSE)),"",VLOOKUP(A68,【入力用】個人登録票!$A$21:$P$50,9,FALSE)) &amp; IF(ISERROR(VLOOKUP(A68,【入力用】個人登録票!$A$59:$P$127,9,FALSE)),"",VLOOKUP(A68,【入力用】個人登録票!$A$59:$P$127,9,FALSE))</f>
        <v/>
      </c>
      <c r="J68" s="570" t="str">
        <f>IF(ISERROR(VLOOKUP(A68,【入力用】個人登録票!$A$21:$P$50,10,FALSE)),"",VLOOKUP(A68,【入力用】個人登録票!$A$21:$P$50,10,FALSE)) &amp; IF(ISERROR(VLOOKUP(A68,【入力用】個人登録票!$A$59:$P$127,10,FALSE)),"",VLOOKUP(A68,【入力用】個人登録票!$A$59:$P$127,10,FALSE))</f>
        <v/>
      </c>
      <c r="K68" s="571"/>
      <c r="L68" s="294" t="str">
        <f>TEXT(IF(ISERROR(VLOOKUP(A68,【入力用】個人登録票!$A$21:$P$50,12,FALSE)),"",VLOOKUP(A68,【入力用】個人登録票!$A$21:$P$50,12,FALSE)) &amp; IF(ISERROR(VLOOKUP(A68,【入力用】個人登録票!$A$59:$P$127,12,FALSE)),"",VLOOKUP(A68,【入力用】個人登録票!$A$59:$P$127,12,FALSE)),"ge.m.d")</f>
        <v/>
      </c>
      <c r="M68" s="295" t="str">
        <f>IF(ISERROR(VLOOKUP(A68,【入力用】個人登録票!$A$21:$P$50,13,FALSE)),"",VLOOKUP(A68,【入力用】個人登録票!$A$21:$P$50,13,FALSE)) &amp; IF(ISERROR(VLOOKUP(A68,【入力用】個人登録票!$A$59:$P$127,13,FALSE)),"",VLOOKUP(A68,【入力用】個人登録票!$A$59:$P$127,13,FALSE))</f>
        <v/>
      </c>
      <c r="N68" s="296" t="str">
        <f>IF(ISERROR(VLOOKUP(A68,【入力用】個人登録票!$A$21:$P$50,14,FALSE)),"",VLOOKUP(A68,【入力用】個人登録票!$A$21:$P$50,14,FALSE)) &amp; IF(ISERROR(VLOOKUP(A68,【入力用】個人登録票!$A$59:$P$127,14,FALSE)),"",VLOOKUP(A68,【入力用】個人登録票!$A$59:$P$127,14,FALSE))</f>
        <v/>
      </c>
      <c r="O68" s="297" t="str">
        <f>IF(ISERROR(VLOOKUP(A68,【入力用】個人登録票!$A$21:$P$50,15,FALSE)),"",VLOOKUP(A68,【入力用】個人登録票!$A$21:$P$50,15,FALSE)) &amp; IF(ISERROR(VLOOKUP(A68,【入力用】個人登録票!$A$59:$P$127,15,FALSE)),"",VLOOKUP(A68,【入力用】個人登録票!$A$59:$P$127,15,FALSE))</f>
        <v/>
      </c>
      <c r="P68" s="298" t="str">
        <f>IF(ISERROR(VLOOKUP(A68,【入力用】個人登録票!$A$21:$P$50,16,FALSE)),"",VLOOKUP(A68,【入力用】個人登録票!$A$21:$P$50,16,FALSE)) &amp; IF(ISERROR(VLOOKUP(A68,【入力用】個人登録票!$A$59:$P$127,16,FALSE)),"",VLOOKUP(A68,【入力用】個人登録票!$A$59:$P$127,16,FALSE))</f>
        <v/>
      </c>
      <c r="R68" s="215">
        <f>IF(ISERROR(VLOOKUP(A68,【入力用】個人登録票!$A$59:$R$127,18,FALSE)),"",VLOOKUP(A68,【入力用】個人登録票!$A$59:$R$127,18,FALSE))</f>
        <v>0</v>
      </c>
    </row>
    <row r="69" spans="1:18" ht="19.5" customHeight="1">
      <c r="A69" s="289" t="str">
        <f>【入力用】個人登録票!A69</f>
        <v>41</v>
      </c>
      <c r="B69" s="290" t="str">
        <f>IF(ISERROR(VLOOKUP(A69,【入力用】個人登録票!$A$21:$P$50,2,FALSE)),"",VLOOKUP(A69,【入力用】個人登録票!$A$21:$P$50,2,FALSE)) &amp; IF(ISERROR(VLOOKUP(A69,【入力用】個人登録票!$A$59:$P$127,2,FALSE)),"",VLOOKUP(A69,【入力用】個人登録票!$A$59:$P$127,2,FALSE))</f>
        <v/>
      </c>
      <c r="C69" s="567" t="str">
        <f>IF(ISERROR(VLOOKUP(A69,【入力用】個人登録票!$A$21:$P$50,3,FALSE)),"",VLOOKUP(A69,【入力用】個人登録票!$A$21:$P$50,3,FALSE)) &amp; IF(ISERROR(VLOOKUP(A69,【入力用】個人登録票!$A$59:$P$127,3,FALSE)),"",VLOOKUP(A69,【入力用】個人登録票!$A$59:$P$127,3,FALSE))</f>
        <v/>
      </c>
      <c r="D69" s="568"/>
      <c r="E69" s="291" t="str">
        <f>IF(ISERROR(VLOOKUP(A69,【入力用】個人登録票!$A$21:$P$50,5,FALSE)),"",VLOOKUP(A69,【入力用】個人登録票!$A$21:$P$50,5,FALSE)) &amp; IF(ISERROR(VLOOKUP(A69,【入力用】個人登録票!$A$59:$P$127,5,FALSE)),"",VLOOKUP(A69,【入力用】個人登録票!$A$59:$P$127,5,FALSE))</f>
        <v/>
      </c>
      <c r="F69" s="569" t="str">
        <f>IF(ISERROR(VLOOKUP(A69,【入力用】個人登録票!$A$21:$P$50,6,FALSE)),"",VLOOKUP(A69,【入力用】個人登録票!$A$21:$P$50,6,FALSE)) &amp; IF(ISERROR(VLOOKUP(A69,【入力用】個人登録票!$A$59:$P$127,6,FALSE)),"",VLOOKUP(A69,【入力用】個人登録票!$A$59:$P$127,6,FALSE))</f>
        <v/>
      </c>
      <c r="G69" s="568"/>
      <c r="H69" s="293" t="str">
        <f>IF(ISERROR(VLOOKUP(A69,【入力用】個人登録票!$A$21:$P$50,8,FALSE)),"",VLOOKUP(A69,【入力用】個人登録票!$A$21:$P$50,8,FALSE)) &amp; IF(ISERROR(VLOOKUP(A69,【入力用】個人登録票!$A$59:$P$127,8,FALSE)),"",VLOOKUP(A69,【入力用】個人登録票!$A$59:$P$127,8,FALSE))</f>
        <v/>
      </c>
      <c r="I69" s="292" t="str">
        <f>IF(ISERROR(VLOOKUP(A69,【入力用】個人登録票!$A$21:$P$50,9,FALSE)),"",VLOOKUP(A69,【入力用】個人登録票!$A$21:$P$50,9,FALSE)) &amp; IF(ISERROR(VLOOKUP(A69,【入力用】個人登録票!$A$59:$P$127,9,FALSE)),"",VLOOKUP(A69,【入力用】個人登録票!$A$59:$P$127,9,FALSE))</f>
        <v/>
      </c>
      <c r="J69" s="570" t="str">
        <f>IF(ISERROR(VLOOKUP(A69,【入力用】個人登録票!$A$21:$P$50,10,FALSE)),"",VLOOKUP(A69,【入力用】個人登録票!$A$21:$P$50,10,FALSE)) &amp; IF(ISERROR(VLOOKUP(A69,【入力用】個人登録票!$A$59:$P$127,10,FALSE)),"",VLOOKUP(A69,【入力用】個人登録票!$A$59:$P$127,10,FALSE))</f>
        <v/>
      </c>
      <c r="K69" s="571"/>
      <c r="L69" s="294" t="str">
        <f>TEXT(IF(ISERROR(VLOOKUP(A69,【入力用】個人登録票!$A$21:$P$50,12,FALSE)),"",VLOOKUP(A69,【入力用】個人登録票!$A$21:$P$50,12,FALSE)) &amp; IF(ISERROR(VLOOKUP(A69,【入力用】個人登録票!$A$59:$P$127,12,FALSE)),"",VLOOKUP(A69,【入力用】個人登録票!$A$59:$P$127,12,FALSE)),"ge.m.d")</f>
        <v/>
      </c>
      <c r="M69" s="295" t="str">
        <f>IF(ISERROR(VLOOKUP(A69,【入力用】個人登録票!$A$21:$P$50,13,FALSE)),"",VLOOKUP(A69,【入力用】個人登録票!$A$21:$P$50,13,FALSE)) &amp; IF(ISERROR(VLOOKUP(A69,【入力用】個人登録票!$A$59:$P$127,13,FALSE)),"",VLOOKUP(A69,【入力用】個人登録票!$A$59:$P$127,13,FALSE))</f>
        <v/>
      </c>
      <c r="N69" s="296" t="str">
        <f>IF(ISERROR(VLOOKUP(A69,【入力用】個人登録票!$A$21:$P$50,14,FALSE)),"",VLOOKUP(A69,【入力用】個人登録票!$A$21:$P$50,14,FALSE)) &amp; IF(ISERROR(VLOOKUP(A69,【入力用】個人登録票!$A$59:$P$127,14,FALSE)),"",VLOOKUP(A69,【入力用】個人登録票!$A$59:$P$127,14,FALSE))</f>
        <v/>
      </c>
      <c r="O69" s="297" t="str">
        <f>IF(ISERROR(VLOOKUP(A69,【入力用】個人登録票!$A$21:$P$50,15,FALSE)),"",VLOOKUP(A69,【入力用】個人登録票!$A$21:$P$50,15,FALSE)) &amp; IF(ISERROR(VLOOKUP(A69,【入力用】個人登録票!$A$59:$P$127,15,FALSE)),"",VLOOKUP(A69,【入力用】個人登録票!$A$59:$P$127,15,FALSE))</f>
        <v/>
      </c>
      <c r="P69" s="298" t="str">
        <f>IF(ISERROR(VLOOKUP(A69,【入力用】個人登録票!$A$21:$P$50,16,FALSE)),"",VLOOKUP(A69,【入力用】個人登録票!$A$21:$P$50,16,FALSE)) &amp; IF(ISERROR(VLOOKUP(A69,【入力用】個人登録票!$A$59:$P$127,16,FALSE)),"",VLOOKUP(A69,【入力用】個人登録票!$A$59:$P$127,16,FALSE))</f>
        <v/>
      </c>
      <c r="R69" s="215">
        <f>IF(ISERROR(VLOOKUP(A69,【入力用】個人登録票!$A$59:$R$127,18,FALSE)),"",VLOOKUP(A69,【入力用】個人登録票!$A$59:$R$127,18,FALSE))</f>
        <v>0</v>
      </c>
    </row>
    <row r="70" spans="1:18" ht="19.5" customHeight="1">
      <c r="A70" s="289" t="str">
        <f>【入力用】個人登録票!A70</f>
        <v>42</v>
      </c>
      <c r="B70" s="290" t="str">
        <f>IF(ISERROR(VLOOKUP(A70,【入力用】個人登録票!$A$21:$P$50,2,FALSE)),"",VLOOKUP(A70,【入力用】個人登録票!$A$21:$P$50,2,FALSE)) &amp; IF(ISERROR(VLOOKUP(A70,【入力用】個人登録票!$A$59:$P$127,2,FALSE)),"",VLOOKUP(A70,【入力用】個人登録票!$A$59:$P$127,2,FALSE))</f>
        <v/>
      </c>
      <c r="C70" s="567" t="str">
        <f>IF(ISERROR(VLOOKUP(A70,【入力用】個人登録票!$A$21:$P$50,3,FALSE)),"",VLOOKUP(A70,【入力用】個人登録票!$A$21:$P$50,3,FALSE)) &amp; IF(ISERROR(VLOOKUP(A70,【入力用】個人登録票!$A$59:$P$127,3,FALSE)),"",VLOOKUP(A70,【入力用】個人登録票!$A$59:$P$127,3,FALSE))</f>
        <v/>
      </c>
      <c r="D70" s="568"/>
      <c r="E70" s="291" t="str">
        <f>IF(ISERROR(VLOOKUP(A70,【入力用】個人登録票!$A$21:$P$50,5,FALSE)),"",VLOOKUP(A70,【入力用】個人登録票!$A$21:$P$50,5,FALSE)) &amp; IF(ISERROR(VLOOKUP(A70,【入力用】個人登録票!$A$59:$P$127,5,FALSE)),"",VLOOKUP(A70,【入力用】個人登録票!$A$59:$P$127,5,FALSE))</f>
        <v/>
      </c>
      <c r="F70" s="569" t="str">
        <f>IF(ISERROR(VLOOKUP(A70,【入力用】個人登録票!$A$21:$P$50,6,FALSE)),"",VLOOKUP(A70,【入力用】個人登録票!$A$21:$P$50,6,FALSE)) &amp; IF(ISERROR(VLOOKUP(A70,【入力用】個人登録票!$A$59:$P$127,6,FALSE)),"",VLOOKUP(A70,【入力用】個人登録票!$A$59:$P$127,6,FALSE))</f>
        <v/>
      </c>
      <c r="G70" s="568"/>
      <c r="H70" s="293" t="str">
        <f>IF(ISERROR(VLOOKUP(A70,【入力用】個人登録票!$A$21:$P$50,8,FALSE)),"",VLOOKUP(A70,【入力用】個人登録票!$A$21:$P$50,8,FALSE)) &amp; IF(ISERROR(VLOOKUP(A70,【入力用】個人登録票!$A$59:$P$127,8,FALSE)),"",VLOOKUP(A70,【入力用】個人登録票!$A$59:$P$127,8,FALSE))</f>
        <v/>
      </c>
      <c r="I70" s="292" t="str">
        <f>IF(ISERROR(VLOOKUP(A70,【入力用】個人登録票!$A$21:$P$50,9,FALSE)),"",VLOOKUP(A70,【入力用】個人登録票!$A$21:$P$50,9,FALSE)) &amp; IF(ISERROR(VLOOKUP(A70,【入力用】個人登録票!$A$59:$P$127,9,FALSE)),"",VLOOKUP(A70,【入力用】個人登録票!$A$59:$P$127,9,FALSE))</f>
        <v/>
      </c>
      <c r="J70" s="570" t="str">
        <f>IF(ISERROR(VLOOKUP(A70,【入力用】個人登録票!$A$21:$P$50,10,FALSE)),"",VLOOKUP(A70,【入力用】個人登録票!$A$21:$P$50,10,FALSE)) &amp; IF(ISERROR(VLOOKUP(A70,【入力用】個人登録票!$A$59:$P$127,10,FALSE)),"",VLOOKUP(A70,【入力用】個人登録票!$A$59:$P$127,10,FALSE))</f>
        <v/>
      </c>
      <c r="K70" s="571"/>
      <c r="L70" s="294" t="str">
        <f>TEXT(IF(ISERROR(VLOOKUP(A70,【入力用】個人登録票!$A$21:$P$50,12,FALSE)),"",VLOOKUP(A70,【入力用】個人登録票!$A$21:$P$50,12,FALSE)) &amp; IF(ISERROR(VLOOKUP(A70,【入力用】個人登録票!$A$59:$P$127,12,FALSE)),"",VLOOKUP(A70,【入力用】個人登録票!$A$59:$P$127,12,FALSE)),"ge.m.d")</f>
        <v/>
      </c>
      <c r="M70" s="295" t="str">
        <f>IF(ISERROR(VLOOKUP(A70,【入力用】個人登録票!$A$21:$P$50,13,FALSE)),"",VLOOKUP(A70,【入力用】個人登録票!$A$21:$P$50,13,FALSE)) &amp; IF(ISERROR(VLOOKUP(A70,【入力用】個人登録票!$A$59:$P$127,13,FALSE)),"",VLOOKUP(A70,【入力用】個人登録票!$A$59:$P$127,13,FALSE))</f>
        <v/>
      </c>
      <c r="N70" s="296" t="str">
        <f>IF(ISERROR(VLOOKUP(A70,【入力用】個人登録票!$A$21:$P$50,14,FALSE)),"",VLOOKUP(A70,【入力用】個人登録票!$A$21:$P$50,14,FALSE)) &amp; IF(ISERROR(VLOOKUP(A70,【入力用】個人登録票!$A$59:$P$127,14,FALSE)),"",VLOOKUP(A70,【入力用】個人登録票!$A$59:$P$127,14,FALSE))</f>
        <v/>
      </c>
      <c r="O70" s="297" t="str">
        <f>IF(ISERROR(VLOOKUP(A70,【入力用】個人登録票!$A$21:$P$50,15,FALSE)),"",VLOOKUP(A70,【入力用】個人登録票!$A$21:$P$50,15,FALSE)) &amp; IF(ISERROR(VLOOKUP(A70,【入力用】個人登録票!$A$59:$P$127,15,FALSE)),"",VLOOKUP(A70,【入力用】個人登録票!$A$59:$P$127,15,FALSE))</f>
        <v/>
      </c>
      <c r="P70" s="298" t="str">
        <f>IF(ISERROR(VLOOKUP(A70,【入力用】個人登録票!$A$21:$P$50,16,FALSE)),"",VLOOKUP(A70,【入力用】個人登録票!$A$21:$P$50,16,FALSE)) &amp; IF(ISERROR(VLOOKUP(A70,【入力用】個人登録票!$A$59:$P$127,16,FALSE)),"",VLOOKUP(A70,【入力用】個人登録票!$A$59:$P$127,16,FALSE))</f>
        <v/>
      </c>
      <c r="R70" s="215">
        <f>IF(ISERROR(VLOOKUP(A70,【入力用】個人登録票!$A$59:$R$127,18,FALSE)),"",VLOOKUP(A70,【入力用】個人登録票!$A$59:$R$127,18,FALSE))</f>
        <v>0</v>
      </c>
    </row>
    <row r="71" spans="1:18" ht="19.5" customHeight="1">
      <c r="A71" s="289" t="str">
        <f>【入力用】個人登録票!A71</f>
        <v>43</v>
      </c>
      <c r="B71" s="290" t="str">
        <f>IF(ISERROR(VLOOKUP(A71,【入力用】個人登録票!$A$21:$P$50,2,FALSE)),"",VLOOKUP(A71,【入力用】個人登録票!$A$21:$P$50,2,FALSE)) &amp; IF(ISERROR(VLOOKUP(A71,【入力用】個人登録票!$A$59:$P$127,2,FALSE)),"",VLOOKUP(A71,【入力用】個人登録票!$A$59:$P$127,2,FALSE))</f>
        <v/>
      </c>
      <c r="C71" s="567" t="str">
        <f>IF(ISERROR(VLOOKUP(A71,【入力用】個人登録票!$A$21:$P$50,3,FALSE)),"",VLOOKUP(A71,【入力用】個人登録票!$A$21:$P$50,3,FALSE)) &amp; IF(ISERROR(VLOOKUP(A71,【入力用】個人登録票!$A$59:$P$127,3,FALSE)),"",VLOOKUP(A71,【入力用】個人登録票!$A$59:$P$127,3,FALSE))</f>
        <v/>
      </c>
      <c r="D71" s="568"/>
      <c r="E71" s="291" t="str">
        <f>IF(ISERROR(VLOOKUP(A71,【入力用】個人登録票!$A$21:$P$50,5,FALSE)),"",VLOOKUP(A71,【入力用】個人登録票!$A$21:$P$50,5,FALSE)) &amp; IF(ISERROR(VLOOKUP(A71,【入力用】個人登録票!$A$59:$P$127,5,FALSE)),"",VLOOKUP(A71,【入力用】個人登録票!$A$59:$P$127,5,FALSE))</f>
        <v/>
      </c>
      <c r="F71" s="569" t="str">
        <f>IF(ISERROR(VLOOKUP(A71,【入力用】個人登録票!$A$21:$P$50,6,FALSE)),"",VLOOKUP(A71,【入力用】個人登録票!$A$21:$P$50,6,FALSE)) &amp; IF(ISERROR(VLOOKUP(A71,【入力用】個人登録票!$A$59:$P$127,6,FALSE)),"",VLOOKUP(A71,【入力用】個人登録票!$A$59:$P$127,6,FALSE))</f>
        <v/>
      </c>
      <c r="G71" s="568"/>
      <c r="H71" s="293" t="str">
        <f>IF(ISERROR(VLOOKUP(A71,【入力用】個人登録票!$A$21:$P$50,8,FALSE)),"",VLOOKUP(A71,【入力用】個人登録票!$A$21:$P$50,8,FALSE)) &amp; IF(ISERROR(VLOOKUP(A71,【入力用】個人登録票!$A$59:$P$127,8,FALSE)),"",VLOOKUP(A71,【入力用】個人登録票!$A$59:$P$127,8,FALSE))</f>
        <v/>
      </c>
      <c r="I71" s="292" t="str">
        <f>IF(ISERROR(VLOOKUP(A71,【入力用】個人登録票!$A$21:$P$50,9,FALSE)),"",VLOOKUP(A71,【入力用】個人登録票!$A$21:$P$50,9,FALSE)) &amp; IF(ISERROR(VLOOKUP(A71,【入力用】個人登録票!$A$59:$P$127,9,FALSE)),"",VLOOKUP(A71,【入力用】個人登録票!$A$59:$P$127,9,FALSE))</f>
        <v/>
      </c>
      <c r="J71" s="570" t="str">
        <f>IF(ISERROR(VLOOKUP(A71,【入力用】個人登録票!$A$21:$P$50,10,FALSE)),"",VLOOKUP(A71,【入力用】個人登録票!$A$21:$P$50,10,FALSE)) &amp; IF(ISERROR(VLOOKUP(A71,【入力用】個人登録票!$A$59:$P$127,10,FALSE)),"",VLOOKUP(A71,【入力用】個人登録票!$A$59:$P$127,10,FALSE))</f>
        <v/>
      </c>
      <c r="K71" s="571"/>
      <c r="L71" s="294" t="str">
        <f>TEXT(IF(ISERROR(VLOOKUP(A71,【入力用】個人登録票!$A$21:$P$50,12,FALSE)),"",VLOOKUP(A71,【入力用】個人登録票!$A$21:$P$50,12,FALSE)) &amp; IF(ISERROR(VLOOKUP(A71,【入力用】個人登録票!$A$59:$P$127,12,FALSE)),"",VLOOKUP(A71,【入力用】個人登録票!$A$59:$P$127,12,FALSE)),"ge.m.d")</f>
        <v/>
      </c>
      <c r="M71" s="295" t="str">
        <f>IF(ISERROR(VLOOKUP(A71,【入力用】個人登録票!$A$21:$P$50,13,FALSE)),"",VLOOKUP(A71,【入力用】個人登録票!$A$21:$P$50,13,FALSE)) &amp; IF(ISERROR(VLOOKUP(A71,【入力用】個人登録票!$A$59:$P$127,13,FALSE)),"",VLOOKUP(A71,【入力用】個人登録票!$A$59:$P$127,13,FALSE))</f>
        <v/>
      </c>
      <c r="N71" s="296" t="str">
        <f>IF(ISERROR(VLOOKUP(A71,【入力用】個人登録票!$A$21:$P$50,14,FALSE)),"",VLOOKUP(A71,【入力用】個人登録票!$A$21:$P$50,14,FALSE)) &amp; IF(ISERROR(VLOOKUP(A71,【入力用】個人登録票!$A$59:$P$127,14,FALSE)),"",VLOOKUP(A71,【入力用】個人登録票!$A$59:$P$127,14,FALSE))</f>
        <v/>
      </c>
      <c r="O71" s="297" t="str">
        <f>IF(ISERROR(VLOOKUP(A71,【入力用】個人登録票!$A$21:$P$50,15,FALSE)),"",VLOOKUP(A71,【入力用】個人登録票!$A$21:$P$50,15,FALSE)) &amp; IF(ISERROR(VLOOKUP(A71,【入力用】個人登録票!$A$59:$P$127,15,FALSE)),"",VLOOKUP(A71,【入力用】個人登録票!$A$59:$P$127,15,FALSE))</f>
        <v/>
      </c>
      <c r="P71" s="298" t="str">
        <f>IF(ISERROR(VLOOKUP(A71,【入力用】個人登録票!$A$21:$P$50,16,FALSE)),"",VLOOKUP(A71,【入力用】個人登録票!$A$21:$P$50,16,FALSE)) &amp; IF(ISERROR(VLOOKUP(A71,【入力用】個人登録票!$A$59:$P$127,16,FALSE)),"",VLOOKUP(A71,【入力用】個人登録票!$A$59:$P$127,16,FALSE))</f>
        <v/>
      </c>
      <c r="R71" s="215">
        <f>IF(ISERROR(VLOOKUP(A71,【入力用】個人登録票!$A$59:$R$127,18,FALSE)),"",VLOOKUP(A71,【入力用】個人登録票!$A$59:$R$127,18,FALSE))</f>
        <v>0</v>
      </c>
    </row>
    <row r="72" spans="1:18" ht="19.5" customHeight="1">
      <c r="A72" s="289" t="str">
        <f>【入力用】個人登録票!A72</f>
        <v>44</v>
      </c>
      <c r="B72" s="290" t="str">
        <f>IF(ISERROR(VLOOKUP(A72,【入力用】個人登録票!$A$21:$P$50,2,FALSE)),"",VLOOKUP(A72,【入力用】個人登録票!$A$21:$P$50,2,FALSE)) &amp; IF(ISERROR(VLOOKUP(A72,【入力用】個人登録票!$A$59:$P$127,2,FALSE)),"",VLOOKUP(A72,【入力用】個人登録票!$A$59:$P$127,2,FALSE))</f>
        <v/>
      </c>
      <c r="C72" s="567" t="str">
        <f>IF(ISERROR(VLOOKUP(A72,【入力用】個人登録票!$A$21:$P$50,3,FALSE)),"",VLOOKUP(A72,【入力用】個人登録票!$A$21:$P$50,3,FALSE)) &amp; IF(ISERROR(VLOOKUP(A72,【入力用】個人登録票!$A$59:$P$127,3,FALSE)),"",VLOOKUP(A72,【入力用】個人登録票!$A$59:$P$127,3,FALSE))</f>
        <v/>
      </c>
      <c r="D72" s="568"/>
      <c r="E72" s="291" t="str">
        <f>IF(ISERROR(VLOOKUP(A72,【入力用】個人登録票!$A$21:$P$50,5,FALSE)),"",VLOOKUP(A72,【入力用】個人登録票!$A$21:$P$50,5,FALSE)) &amp; IF(ISERROR(VLOOKUP(A72,【入力用】個人登録票!$A$59:$P$127,5,FALSE)),"",VLOOKUP(A72,【入力用】個人登録票!$A$59:$P$127,5,FALSE))</f>
        <v/>
      </c>
      <c r="F72" s="569" t="str">
        <f>IF(ISERROR(VLOOKUP(A72,【入力用】個人登録票!$A$21:$P$50,6,FALSE)),"",VLOOKUP(A72,【入力用】個人登録票!$A$21:$P$50,6,FALSE)) &amp; IF(ISERROR(VLOOKUP(A72,【入力用】個人登録票!$A$59:$P$127,6,FALSE)),"",VLOOKUP(A72,【入力用】個人登録票!$A$59:$P$127,6,FALSE))</f>
        <v/>
      </c>
      <c r="G72" s="568"/>
      <c r="H72" s="293" t="str">
        <f>IF(ISERROR(VLOOKUP(A72,【入力用】個人登録票!$A$21:$P$50,8,FALSE)),"",VLOOKUP(A72,【入力用】個人登録票!$A$21:$P$50,8,FALSE)) &amp; IF(ISERROR(VLOOKUP(A72,【入力用】個人登録票!$A$59:$P$127,8,FALSE)),"",VLOOKUP(A72,【入力用】個人登録票!$A$59:$P$127,8,FALSE))</f>
        <v/>
      </c>
      <c r="I72" s="292" t="str">
        <f>IF(ISERROR(VLOOKUP(A72,【入力用】個人登録票!$A$21:$P$50,9,FALSE)),"",VLOOKUP(A72,【入力用】個人登録票!$A$21:$P$50,9,FALSE)) &amp; IF(ISERROR(VLOOKUP(A72,【入力用】個人登録票!$A$59:$P$127,9,FALSE)),"",VLOOKUP(A72,【入力用】個人登録票!$A$59:$P$127,9,FALSE))</f>
        <v/>
      </c>
      <c r="J72" s="570" t="str">
        <f>IF(ISERROR(VLOOKUP(A72,【入力用】個人登録票!$A$21:$P$50,10,FALSE)),"",VLOOKUP(A72,【入力用】個人登録票!$A$21:$P$50,10,FALSE)) &amp; IF(ISERROR(VLOOKUP(A72,【入力用】個人登録票!$A$59:$P$127,10,FALSE)),"",VLOOKUP(A72,【入力用】個人登録票!$A$59:$P$127,10,FALSE))</f>
        <v/>
      </c>
      <c r="K72" s="571"/>
      <c r="L72" s="294" t="str">
        <f>TEXT(IF(ISERROR(VLOOKUP(A72,【入力用】個人登録票!$A$21:$P$50,12,FALSE)),"",VLOOKUP(A72,【入力用】個人登録票!$A$21:$P$50,12,FALSE)) &amp; IF(ISERROR(VLOOKUP(A72,【入力用】個人登録票!$A$59:$P$127,12,FALSE)),"",VLOOKUP(A72,【入力用】個人登録票!$A$59:$P$127,12,FALSE)),"ge.m.d")</f>
        <v/>
      </c>
      <c r="M72" s="295" t="str">
        <f>IF(ISERROR(VLOOKUP(A72,【入力用】個人登録票!$A$21:$P$50,13,FALSE)),"",VLOOKUP(A72,【入力用】個人登録票!$A$21:$P$50,13,FALSE)) &amp; IF(ISERROR(VLOOKUP(A72,【入力用】個人登録票!$A$59:$P$127,13,FALSE)),"",VLOOKUP(A72,【入力用】個人登録票!$A$59:$P$127,13,FALSE))</f>
        <v/>
      </c>
      <c r="N72" s="296" t="str">
        <f>IF(ISERROR(VLOOKUP(A72,【入力用】個人登録票!$A$21:$P$50,14,FALSE)),"",VLOOKUP(A72,【入力用】個人登録票!$A$21:$P$50,14,FALSE)) &amp; IF(ISERROR(VLOOKUP(A72,【入力用】個人登録票!$A$59:$P$127,14,FALSE)),"",VLOOKUP(A72,【入力用】個人登録票!$A$59:$P$127,14,FALSE))</f>
        <v/>
      </c>
      <c r="O72" s="297" t="str">
        <f>IF(ISERROR(VLOOKUP(A72,【入力用】個人登録票!$A$21:$P$50,15,FALSE)),"",VLOOKUP(A72,【入力用】個人登録票!$A$21:$P$50,15,FALSE)) &amp; IF(ISERROR(VLOOKUP(A72,【入力用】個人登録票!$A$59:$P$127,15,FALSE)),"",VLOOKUP(A72,【入力用】個人登録票!$A$59:$P$127,15,FALSE))</f>
        <v/>
      </c>
      <c r="P72" s="298" t="str">
        <f>IF(ISERROR(VLOOKUP(A72,【入力用】個人登録票!$A$21:$P$50,16,FALSE)),"",VLOOKUP(A72,【入力用】個人登録票!$A$21:$P$50,16,FALSE)) &amp; IF(ISERROR(VLOOKUP(A72,【入力用】個人登録票!$A$59:$P$127,16,FALSE)),"",VLOOKUP(A72,【入力用】個人登録票!$A$59:$P$127,16,FALSE))</f>
        <v/>
      </c>
      <c r="R72" s="215">
        <f>IF(ISERROR(VLOOKUP(A72,【入力用】個人登録票!$A$59:$R$127,18,FALSE)),"",VLOOKUP(A72,【入力用】個人登録票!$A$59:$R$127,18,FALSE))</f>
        <v>0</v>
      </c>
    </row>
    <row r="73" spans="1:18" ht="19.5" customHeight="1">
      <c r="A73" s="289" t="str">
        <f>【入力用】個人登録票!A73</f>
        <v>45</v>
      </c>
      <c r="B73" s="290" t="str">
        <f>IF(ISERROR(VLOOKUP(A73,【入力用】個人登録票!$A$21:$P$50,2,FALSE)),"",VLOOKUP(A73,【入力用】個人登録票!$A$21:$P$50,2,FALSE)) &amp; IF(ISERROR(VLOOKUP(A73,【入力用】個人登録票!$A$59:$P$127,2,FALSE)),"",VLOOKUP(A73,【入力用】個人登録票!$A$59:$P$127,2,FALSE))</f>
        <v/>
      </c>
      <c r="C73" s="567" t="str">
        <f>IF(ISERROR(VLOOKUP(A73,【入力用】個人登録票!$A$21:$P$50,3,FALSE)),"",VLOOKUP(A73,【入力用】個人登録票!$A$21:$P$50,3,FALSE)) &amp; IF(ISERROR(VLOOKUP(A73,【入力用】個人登録票!$A$59:$P$127,3,FALSE)),"",VLOOKUP(A73,【入力用】個人登録票!$A$59:$P$127,3,FALSE))</f>
        <v/>
      </c>
      <c r="D73" s="568"/>
      <c r="E73" s="291" t="str">
        <f>IF(ISERROR(VLOOKUP(A73,【入力用】個人登録票!$A$21:$P$50,5,FALSE)),"",VLOOKUP(A73,【入力用】個人登録票!$A$21:$P$50,5,FALSE)) &amp; IF(ISERROR(VLOOKUP(A73,【入力用】個人登録票!$A$59:$P$127,5,FALSE)),"",VLOOKUP(A73,【入力用】個人登録票!$A$59:$P$127,5,FALSE))</f>
        <v/>
      </c>
      <c r="F73" s="569" t="str">
        <f>IF(ISERROR(VLOOKUP(A73,【入力用】個人登録票!$A$21:$P$50,6,FALSE)),"",VLOOKUP(A73,【入力用】個人登録票!$A$21:$P$50,6,FALSE)) &amp; IF(ISERROR(VLOOKUP(A73,【入力用】個人登録票!$A$59:$P$127,6,FALSE)),"",VLOOKUP(A73,【入力用】個人登録票!$A$59:$P$127,6,FALSE))</f>
        <v/>
      </c>
      <c r="G73" s="568"/>
      <c r="H73" s="293" t="str">
        <f>IF(ISERROR(VLOOKUP(A73,【入力用】個人登録票!$A$21:$P$50,8,FALSE)),"",VLOOKUP(A73,【入力用】個人登録票!$A$21:$P$50,8,FALSE)) &amp; IF(ISERROR(VLOOKUP(A73,【入力用】個人登録票!$A$59:$P$127,8,FALSE)),"",VLOOKUP(A73,【入力用】個人登録票!$A$59:$P$127,8,FALSE))</f>
        <v/>
      </c>
      <c r="I73" s="292" t="str">
        <f>IF(ISERROR(VLOOKUP(A73,【入力用】個人登録票!$A$21:$P$50,9,FALSE)),"",VLOOKUP(A73,【入力用】個人登録票!$A$21:$P$50,9,FALSE)) &amp; IF(ISERROR(VLOOKUP(A73,【入力用】個人登録票!$A$59:$P$127,9,FALSE)),"",VLOOKUP(A73,【入力用】個人登録票!$A$59:$P$127,9,FALSE))</f>
        <v/>
      </c>
      <c r="J73" s="570" t="str">
        <f>IF(ISERROR(VLOOKUP(A73,【入力用】個人登録票!$A$21:$P$50,10,FALSE)),"",VLOOKUP(A73,【入力用】個人登録票!$A$21:$P$50,10,FALSE)) &amp; IF(ISERROR(VLOOKUP(A73,【入力用】個人登録票!$A$59:$P$127,10,FALSE)),"",VLOOKUP(A73,【入力用】個人登録票!$A$59:$P$127,10,FALSE))</f>
        <v/>
      </c>
      <c r="K73" s="571"/>
      <c r="L73" s="294" t="str">
        <f>TEXT(IF(ISERROR(VLOOKUP(A73,【入力用】個人登録票!$A$21:$P$50,12,FALSE)),"",VLOOKUP(A73,【入力用】個人登録票!$A$21:$P$50,12,FALSE)) &amp; IF(ISERROR(VLOOKUP(A73,【入力用】個人登録票!$A$59:$P$127,12,FALSE)),"",VLOOKUP(A73,【入力用】個人登録票!$A$59:$P$127,12,FALSE)),"ge.m.d")</f>
        <v/>
      </c>
      <c r="M73" s="295" t="str">
        <f>IF(ISERROR(VLOOKUP(A73,【入力用】個人登録票!$A$21:$P$50,13,FALSE)),"",VLOOKUP(A73,【入力用】個人登録票!$A$21:$P$50,13,FALSE)) &amp; IF(ISERROR(VLOOKUP(A73,【入力用】個人登録票!$A$59:$P$127,13,FALSE)),"",VLOOKUP(A73,【入力用】個人登録票!$A$59:$P$127,13,FALSE))</f>
        <v/>
      </c>
      <c r="N73" s="296" t="str">
        <f>IF(ISERROR(VLOOKUP(A73,【入力用】個人登録票!$A$21:$P$50,14,FALSE)),"",VLOOKUP(A73,【入力用】個人登録票!$A$21:$P$50,14,FALSE)) &amp; IF(ISERROR(VLOOKUP(A73,【入力用】個人登録票!$A$59:$P$127,14,FALSE)),"",VLOOKUP(A73,【入力用】個人登録票!$A$59:$P$127,14,FALSE))</f>
        <v/>
      </c>
      <c r="O73" s="297" t="str">
        <f>IF(ISERROR(VLOOKUP(A73,【入力用】個人登録票!$A$21:$P$50,15,FALSE)),"",VLOOKUP(A73,【入力用】個人登録票!$A$21:$P$50,15,FALSE)) &amp; IF(ISERROR(VLOOKUP(A73,【入力用】個人登録票!$A$59:$P$127,15,FALSE)),"",VLOOKUP(A73,【入力用】個人登録票!$A$59:$P$127,15,FALSE))</f>
        <v/>
      </c>
      <c r="P73" s="298" t="str">
        <f>IF(ISERROR(VLOOKUP(A73,【入力用】個人登録票!$A$21:$P$50,16,FALSE)),"",VLOOKUP(A73,【入力用】個人登録票!$A$21:$P$50,16,FALSE)) &amp; IF(ISERROR(VLOOKUP(A73,【入力用】個人登録票!$A$59:$P$127,16,FALSE)),"",VLOOKUP(A73,【入力用】個人登録票!$A$59:$P$127,16,FALSE))</f>
        <v/>
      </c>
      <c r="R73" s="215">
        <f>IF(ISERROR(VLOOKUP(A73,【入力用】個人登録票!$A$59:$R$127,18,FALSE)),"",VLOOKUP(A73,【入力用】個人登録票!$A$59:$R$127,18,FALSE))</f>
        <v>0</v>
      </c>
    </row>
    <row r="74" spans="1:18" ht="19.5" customHeight="1">
      <c r="A74" s="289" t="str">
        <f>【入力用】個人登録票!A74</f>
        <v>46</v>
      </c>
      <c r="B74" s="290" t="str">
        <f>IF(ISERROR(VLOOKUP(A74,【入力用】個人登録票!$A$21:$P$50,2,FALSE)),"",VLOOKUP(A74,【入力用】個人登録票!$A$21:$P$50,2,FALSE)) &amp; IF(ISERROR(VLOOKUP(A74,【入力用】個人登録票!$A$59:$P$127,2,FALSE)),"",VLOOKUP(A74,【入力用】個人登録票!$A$59:$P$127,2,FALSE))</f>
        <v/>
      </c>
      <c r="C74" s="567" t="str">
        <f>IF(ISERROR(VLOOKUP(A74,【入力用】個人登録票!$A$21:$P$50,3,FALSE)),"",VLOOKUP(A74,【入力用】個人登録票!$A$21:$P$50,3,FALSE)) &amp; IF(ISERROR(VLOOKUP(A74,【入力用】個人登録票!$A$59:$P$127,3,FALSE)),"",VLOOKUP(A74,【入力用】個人登録票!$A$59:$P$127,3,FALSE))</f>
        <v/>
      </c>
      <c r="D74" s="568"/>
      <c r="E74" s="291" t="str">
        <f>IF(ISERROR(VLOOKUP(A74,【入力用】個人登録票!$A$21:$P$50,5,FALSE)),"",VLOOKUP(A74,【入力用】個人登録票!$A$21:$P$50,5,FALSE)) &amp; IF(ISERROR(VLOOKUP(A74,【入力用】個人登録票!$A$59:$P$127,5,FALSE)),"",VLOOKUP(A74,【入力用】個人登録票!$A$59:$P$127,5,FALSE))</f>
        <v/>
      </c>
      <c r="F74" s="569" t="str">
        <f>IF(ISERROR(VLOOKUP(A74,【入力用】個人登録票!$A$21:$P$50,6,FALSE)),"",VLOOKUP(A74,【入力用】個人登録票!$A$21:$P$50,6,FALSE)) &amp; IF(ISERROR(VLOOKUP(A74,【入力用】個人登録票!$A$59:$P$127,6,FALSE)),"",VLOOKUP(A74,【入力用】個人登録票!$A$59:$P$127,6,FALSE))</f>
        <v/>
      </c>
      <c r="G74" s="568"/>
      <c r="H74" s="293" t="str">
        <f>IF(ISERROR(VLOOKUP(A74,【入力用】個人登録票!$A$21:$P$50,8,FALSE)),"",VLOOKUP(A74,【入力用】個人登録票!$A$21:$P$50,8,FALSE)) &amp; IF(ISERROR(VLOOKUP(A74,【入力用】個人登録票!$A$59:$P$127,8,FALSE)),"",VLOOKUP(A74,【入力用】個人登録票!$A$59:$P$127,8,FALSE))</f>
        <v/>
      </c>
      <c r="I74" s="292" t="str">
        <f>IF(ISERROR(VLOOKUP(A74,【入力用】個人登録票!$A$21:$P$50,9,FALSE)),"",VLOOKUP(A74,【入力用】個人登録票!$A$21:$P$50,9,FALSE)) &amp; IF(ISERROR(VLOOKUP(A74,【入力用】個人登録票!$A$59:$P$127,9,FALSE)),"",VLOOKUP(A74,【入力用】個人登録票!$A$59:$P$127,9,FALSE))</f>
        <v/>
      </c>
      <c r="J74" s="570" t="str">
        <f>IF(ISERROR(VLOOKUP(A74,【入力用】個人登録票!$A$21:$P$50,10,FALSE)),"",VLOOKUP(A74,【入力用】個人登録票!$A$21:$P$50,10,FALSE)) &amp; IF(ISERROR(VLOOKUP(A74,【入力用】個人登録票!$A$59:$P$127,10,FALSE)),"",VLOOKUP(A74,【入力用】個人登録票!$A$59:$P$127,10,FALSE))</f>
        <v/>
      </c>
      <c r="K74" s="571"/>
      <c r="L74" s="294" t="str">
        <f>TEXT(IF(ISERROR(VLOOKUP(A74,【入力用】個人登録票!$A$21:$P$50,12,FALSE)),"",VLOOKUP(A74,【入力用】個人登録票!$A$21:$P$50,12,FALSE)) &amp; IF(ISERROR(VLOOKUP(A74,【入力用】個人登録票!$A$59:$P$127,12,FALSE)),"",VLOOKUP(A74,【入力用】個人登録票!$A$59:$P$127,12,FALSE)),"ge.m.d")</f>
        <v/>
      </c>
      <c r="M74" s="295" t="str">
        <f>IF(ISERROR(VLOOKUP(A74,【入力用】個人登録票!$A$21:$P$50,13,FALSE)),"",VLOOKUP(A74,【入力用】個人登録票!$A$21:$P$50,13,FALSE)) &amp; IF(ISERROR(VLOOKUP(A74,【入力用】個人登録票!$A$59:$P$127,13,FALSE)),"",VLOOKUP(A74,【入力用】個人登録票!$A$59:$P$127,13,FALSE))</f>
        <v/>
      </c>
      <c r="N74" s="296" t="str">
        <f>IF(ISERROR(VLOOKUP(A74,【入力用】個人登録票!$A$21:$P$50,14,FALSE)),"",VLOOKUP(A74,【入力用】個人登録票!$A$21:$P$50,14,FALSE)) &amp; IF(ISERROR(VLOOKUP(A74,【入力用】個人登録票!$A$59:$P$127,14,FALSE)),"",VLOOKUP(A74,【入力用】個人登録票!$A$59:$P$127,14,FALSE))</f>
        <v/>
      </c>
      <c r="O74" s="297" t="str">
        <f>IF(ISERROR(VLOOKUP(A74,【入力用】個人登録票!$A$21:$P$50,15,FALSE)),"",VLOOKUP(A74,【入力用】個人登録票!$A$21:$P$50,15,FALSE)) &amp; IF(ISERROR(VLOOKUP(A74,【入力用】個人登録票!$A$59:$P$127,15,FALSE)),"",VLOOKUP(A74,【入力用】個人登録票!$A$59:$P$127,15,FALSE))</f>
        <v/>
      </c>
      <c r="P74" s="298" t="str">
        <f>IF(ISERROR(VLOOKUP(A74,【入力用】個人登録票!$A$21:$P$50,16,FALSE)),"",VLOOKUP(A74,【入力用】個人登録票!$A$21:$P$50,16,FALSE)) &amp; IF(ISERROR(VLOOKUP(A74,【入力用】個人登録票!$A$59:$P$127,16,FALSE)),"",VLOOKUP(A74,【入力用】個人登録票!$A$59:$P$127,16,FALSE))</f>
        <v/>
      </c>
      <c r="R74" s="215">
        <f>IF(ISERROR(VLOOKUP(A74,【入力用】個人登録票!$A$59:$R$127,18,FALSE)),"",VLOOKUP(A74,【入力用】個人登録票!$A$59:$R$127,18,FALSE))</f>
        <v>0</v>
      </c>
    </row>
    <row r="75" spans="1:18" ht="19.5" customHeight="1">
      <c r="A75" s="289" t="str">
        <f>【入力用】個人登録票!A75</f>
        <v>47</v>
      </c>
      <c r="B75" s="290" t="str">
        <f>IF(ISERROR(VLOOKUP(A75,【入力用】個人登録票!$A$21:$P$50,2,FALSE)),"",VLOOKUP(A75,【入力用】個人登録票!$A$21:$P$50,2,FALSE)) &amp; IF(ISERROR(VLOOKUP(A75,【入力用】個人登録票!$A$59:$P$127,2,FALSE)),"",VLOOKUP(A75,【入力用】個人登録票!$A$59:$P$127,2,FALSE))</f>
        <v/>
      </c>
      <c r="C75" s="567" t="str">
        <f>IF(ISERROR(VLOOKUP(A75,【入力用】個人登録票!$A$21:$P$50,3,FALSE)),"",VLOOKUP(A75,【入力用】個人登録票!$A$21:$P$50,3,FALSE)) &amp; IF(ISERROR(VLOOKUP(A75,【入力用】個人登録票!$A$59:$P$127,3,FALSE)),"",VLOOKUP(A75,【入力用】個人登録票!$A$59:$P$127,3,FALSE))</f>
        <v/>
      </c>
      <c r="D75" s="568"/>
      <c r="E75" s="291" t="str">
        <f>IF(ISERROR(VLOOKUP(A75,【入力用】個人登録票!$A$21:$P$50,5,FALSE)),"",VLOOKUP(A75,【入力用】個人登録票!$A$21:$P$50,5,FALSE)) &amp; IF(ISERROR(VLOOKUP(A75,【入力用】個人登録票!$A$59:$P$127,5,FALSE)),"",VLOOKUP(A75,【入力用】個人登録票!$A$59:$P$127,5,FALSE))</f>
        <v/>
      </c>
      <c r="F75" s="569" t="str">
        <f>IF(ISERROR(VLOOKUP(A75,【入力用】個人登録票!$A$21:$P$50,6,FALSE)),"",VLOOKUP(A75,【入力用】個人登録票!$A$21:$P$50,6,FALSE)) &amp; IF(ISERROR(VLOOKUP(A75,【入力用】個人登録票!$A$59:$P$127,6,FALSE)),"",VLOOKUP(A75,【入力用】個人登録票!$A$59:$P$127,6,FALSE))</f>
        <v/>
      </c>
      <c r="G75" s="568"/>
      <c r="H75" s="293" t="str">
        <f>IF(ISERROR(VLOOKUP(A75,【入力用】個人登録票!$A$21:$P$50,8,FALSE)),"",VLOOKUP(A75,【入力用】個人登録票!$A$21:$P$50,8,FALSE)) &amp; IF(ISERROR(VLOOKUP(A75,【入力用】個人登録票!$A$59:$P$127,8,FALSE)),"",VLOOKUP(A75,【入力用】個人登録票!$A$59:$P$127,8,FALSE))</f>
        <v/>
      </c>
      <c r="I75" s="292" t="str">
        <f>IF(ISERROR(VLOOKUP(A75,【入力用】個人登録票!$A$21:$P$50,9,FALSE)),"",VLOOKUP(A75,【入力用】個人登録票!$A$21:$P$50,9,FALSE)) &amp; IF(ISERROR(VLOOKUP(A75,【入力用】個人登録票!$A$59:$P$127,9,FALSE)),"",VLOOKUP(A75,【入力用】個人登録票!$A$59:$P$127,9,FALSE))</f>
        <v/>
      </c>
      <c r="J75" s="570" t="str">
        <f>IF(ISERROR(VLOOKUP(A75,【入力用】個人登録票!$A$21:$P$50,10,FALSE)),"",VLOOKUP(A75,【入力用】個人登録票!$A$21:$P$50,10,FALSE)) &amp; IF(ISERROR(VLOOKUP(A75,【入力用】個人登録票!$A$59:$P$127,10,FALSE)),"",VLOOKUP(A75,【入力用】個人登録票!$A$59:$P$127,10,FALSE))</f>
        <v/>
      </c>
      <c r="K75" s="571"/>
      <c r="L75" s="294" t="str">
        <f>TEXT(IF(ISERROR(VLOOKUP(A75,【入力用】個人登録票!$A$21:$P$50,12,FALSE)),"",VLOOKUP(A75,【入力用】個人登録票!$A$21:$P$50,12,FALSE)) &amp; IF(ISERROR(VLOOKUP(A75,【入力用】個人登録票!$A$59:$P$127,12,FALSE)),"",VLOOKUP(A75,【入力用】個人登録票!$A$59:$P$127,12,FALSE)),"ge.m.d")</f>
        <v/>
      </c>
      <c r="M75" s="295" t="str">
        <f>IF(ISERROR(VLOOKUP(A75,【入力用】個人登録票!$A$21:$P$50,13,FALSE)),"",VLOOKUP(A75,【入力用】個人登録票!$A$21:$P$50,13,FALSE)) &amp; IF(ISERROR(VLOOKUP(A75,【入力用】個人登録票!$A$59:$P$127,13,FALSE)),"",VLOOKUP(A75,【入力用】個人登録票!$A$59:$P$127,13,FALSE))</f>
        <v/>
      </c>
      <c r="N75" s="296" t="str">
        <f>IF(ISERROR(VLOOKUP(A75,【入力用】個人登録票!$A$21:$P$50,14,FALSE)),"",VLOOKUP(A75,【入力用】個人登録票!$A$21:$P$50,14,FALSE)) &amp; IF(ISERROR(VLOOKUP(A75,【入力用】個人登録票!$A$59:$P$127,14,FALSE)),"",VLOOKUP(A75,【入力用】個人登録票!$A$59:$P$127,14,FALSE))</f>
        <v/>
      </c>
      <c r="O75" s="297" t="str">
        <f>IF(ISERROR(VLOOKUP(A75,【入力用】個人登録票!$A$21:$P$50,15,FALSE)),"",VLOOKUP(A75,【入力用】個人登録票!$A$21:$P$50,15,FALSE)) &amp; IF(ISERROR(VLOOKUP(A75,【入力用】個人登録票!$A$59:$P$127,15,FALSE)),"",VLOOKUP(A75,【入力用】個人登録票!$A$59:$P$127,15,FALSE))</f>
        <v/>
      </c>
      <c r="P75" s="298" t="str">
        <f>IF(ISERROR(VLOOKUP(A75,【入力用】個人登録票!$A$21:$P$50,16,FALSE)),"",VLOOKUP(A75,【入力用】個人登録票!$A$21:$P$50,16,FALSE)) &amp; IF(ISERROR(VLOOKUP(A75,【入力用】個人登録票!$A$59:$P$127,16,FALSE)),"",VLOOKUP(A75,【入力用】個人登録票!$A$59:$P$127,16,FALSE))</f>
        <v/>
      </c>
      <c r="R75" s="215">
        <f>IF(ISERROR(VLOOKUP(A75,【入力用】個人登録票!$A$59:$R$127,18,FALSE)),"",VLOOKUP(A75,【入力用】個人登録票!$A$59:$R$127,18,FALSE))</f>
        <v>0</v>
      </c>
    </row>
    <row r="76" spans="1:18" ht="19.5" customHeight="1">
      <c r="A76" s="289" t="str">
        <f>【入力用】個人登録票!A76</f>
        <v>48</v>
      </c>
      <c r="B76" s="290" t="str">
        <f>IF(ISERROR(VLOOKUP(A76,【入力用】個人登録票!$A$21:$P$50,2,FALSE)),"",VLOOKUP(A76,【入力用】個人登録票!$A$21:$P$50,2,FALSE)) &amp; IF(ISERROR(VLOOKUP(A76,【入力用】個人登録票!$A$59:$P$127,2,FALSE)),"",VLOOKUP(A76,【入力用】個人登録票!$A$59:$P$127,2,FALSE))</f>
        <v/>
      </c>
      <c r="C76" s="567" t="str">
        <f>IF(ISERROR(VLOOKUP(A76,【入力用】個人登録票!$A$21:$P$50,3,FALSE)),"",VLOOKUP(A76,【入力用】個人登録票!$A$21:$P$50,3,FALSE)) &amp; IF(ISERROR(VLOOKUP(A76,【入力用】個人登録票!$A$59:$P$127,3,FALSE)),"",VLOOKUP(A76,【入力用】個人登録票!$A$59:$P$127,3,FALSE))</f>
        <v/>
      </c>
      <c r="D76" s="568"/>
      <c r="E76" s="291" t="str">
        <f>IF(ISERROR(VLOOKUP(A76,【入力用】個人登録票!$A$21:$P$50,5,FALSE)),"",VLOOKUP(A76,【入力用】個人登録票!$A$21:$P$50,5,FALSE)) &amp; IF(ISERROR(VLOOKUP(A76,【入力用】個人登録票!$A$59:$P$127,5,FALSE)),"",VLOOKUP(A76,【入力用】個人登録票!$A$59:$P$127,5,FALSE))</f>
        <v/>
      </c>
      <c r="F76" s="569" t="str">
        <f>IF(ISERROR(VLOOKUP(A76,【入力用】個人登録票!$A$21:$P$50,6,FALSE)),"",VLOOKUP(A76,【入力用】個人登録票!$A$21:$P$50,6,FALSE)) &amp; IF(ISERROR(VLOOKUP(A76,【入力用】個人登録票!$A$59:$P$127,6,FALSE)),"",VLOOKUP(A76,【入力用】個人登録票!$A$59:$P$127,6,FALSE))</f>
        <v/>
      </c>
      <c r="G76" s="568"/>
      <c r="H76" s="293" t="str">
        <f>IF(ISERROR(VLOOKUP(A76,【入力用】個人登録票!$A$21:$P$50,8,FALSE)),"",VLOOKUP(A76,【入力用】個人登録票!$A$21:$P$50,8,FALSE)) &amp; IF(ISERROR(VLOOKUP(A76,【入力用】個人登録票!$A$59:$P$127,8,FALSE)),"",VLOOKUP(A76,【入力用】個人登録票!$A$59:$P$127,8,FALSE))</f>
        <v/>
      </c>
      <c r="I76" s="292" t="str">
        <f>IF(ISERROR(VLOOKUP(A76,【入力用】個人登録票!$A$21:$P$50,9,FALSE)),"",VLOOKUP(A76,【入力用】個人登録票!$A$21:$P$50,9,FALSE)) &amp; IF(ISERROR(VLOOKUP(A76,【入力用】個人登録票!$A$59:$P$127,9,FALSE)),"",VLOOKUP(A76,【入力用】個人登録票!$A$59:$P$127,9,FALSE))</f>
        <v/>
      </c>
      <c r="J76" s="570" t="str">
        <f>IF(ISERROR(VLOOKUP(A76,【入力用】個人登録票!$A$21:$P$50,10,FALSE)),"",VLOOKUP(A76,【入力用】個人登録票!$A$21:$P$50,10,FALSE)) &amp; IF(ISERROR(VLOOKUP(A76,【入力用】個人登録票!$A$59:$P$127,10,FALSE)),"",VLOOKUP(A76,【入力用】個人登録票!$A$59:$P$127,10,FALSE))</f>
        <v/>
      </c>
      <c r="K76" s="571"/>
      <c r="L76" s="294" t="str">
        <f>TEXT(IF(ISERROR(VLOOKUP(A76,【入力用】個人登録票!$A$21:$P$50,12,FALSE)),"",VLOOKUP(A76,【入力用】個人登録票!$A$21:$P$50,12,FALSE)) &amp; IF(ISERROR(VLOOKUP(A76,【入力用】個人登録票!$A$59:$P$127,12,FALSE)),"",VLOOKUP(A76,【入力用】個人登録票!$A$59:$P$127,12,FALSE)),"ge.m.d")</f>
        <v/>
      </c>
      <c r="M76" s="295" t="str">
        <f>IF(ISERROR(VLOOKUP(A76,【入力用】個人登録票!$A$21:$P$50,13,FALSE)),"",VLOOKUP(A76,【入力用】個人登録票!$A$21:$P$50,13,FALSE)) &amp; IF(ISERROR(VLOOKUP(A76,【入力用】個人登録票!$A$59:$P$127,13,FALSE)),"",VLOOKUP(A76,【入力用】個人登録票!$A$59:$P$127,13,FALSE))</f>
        <v/>
      </c>
      <c r="N76" s="296" t="str">
        <f>IF(ISERROR(VLOOKUP(A76,【入力用】個人登録票!$A$21:$P$50,14,FALSE)),"",VLOOKUP(A76,【入力用】個人登録票!$A$21:$P$50,14,FALSE)) &amp; IF(ISERROR(VLOOKUP(A76,【入力用】個人登録票!$A$59:$P$127,14,FALSE)),"",VLOOKUP(A76,【入力用】個人登録票!$A$59:$P$127,14,FALSE))</f>
        <v/>
      </c>
      <c r="O76" s="297" t="str">
        <f>IF(ISERROR(VLOOKUP(A76,【入力用】個人登録票!$A$21:$P$50,15,FALSE)),"",VLOOKUP(A76,【入力用】個人登録票!$A$21:$P$50,15,FALSE)) &amp; IF(ISERROR(VLOOKUP(A76,【入力用】個人登録票!$A$59:$P$127,15,FALSE)),"",VLOOKUP(A76,【入力用】個人登録票!$A$59:$P$127,15,FALSE))</f>
        <v/>
      </c>
      <c r="P76" s="298" t="str">
        <f>IF(ISERROR(VLOOKUP(A76,【入力用】個人登録票!$A$21:$P$50,16,FALSE)),"",VLOOKUP(A76,【入力用】個人登録票!$A$21:$P$50,16,FALSE)) &amp; IF(ISERROR(VLOOKUP(A76,【入力用】個人登録票!$A$59:$P$127,16,FALSE)),"",VLOOKUP(A76,【入力用】個人登録票!$A$59:$P$127,16,FALSE))</f>
        <v/>
      </c>
      <c r="R76" s="215">
        <f>IF(ISERROR(VLOOKUP(A76,【入力用】個人登録票!$A$59:$R$127,18,FALSE)),"",VLOOKUP(A76,【入力用】個人登録票!$A$59:$R$127,18,FALSE))</f>
        <v>0</v>
      </c>
    </row>
    <row r="77" spans="1:18" ht="19.5" customHeight="1">
      <c r="A77" s="289" t="str">
        <f>【入力用】個人登録票!A77</f>
        <v>49</v>
      </c>
      <c r="B77" s="290" t="str">
        <f>IF(ISERROR(VLOOKUP(A77,【入力用】個人登録票!$A$21:$P$50,2,FALSE)),"",VLOOKUP(A77,【入力用】個人登録票!$A$21:$P$50,2,FALSE)) &amp; IF(ISERROR(VLOOKUP(A77,【入力用】個人登録票!$A$59:$P$127,2,FALSE)),"",VLOOKUP(A77,【入力用】個人登録票!$A$59:$P$127,2,FALSE))</f>
        <v/>
      </c>
      <c r="C77" s="567" t="str">
        <f>IF(ISERROR(VLOOKUP(A77,【入力用】個人登録票!$A$21:$P$50,3,FALSE)),"",VLOOKUP(A77,【入力用】個人登録票!$A$21:$P$50,3,FALSE)) &amp; IF(ISERROR(VLOOKUP(A77,【入力用】個人登録票!$A$59:$P$127,3,FALSE)),"",VLOOKUP(A77,【入力用】個人登録票!$A$59:$P$127,3,FALSE))</f>
        <v/>
      </c>
      <c r="D77" s="568"/>
      <c r="E77" s="291" t="str">
        <f>IF(ISERROR(VLOOKUP(A77,【入力用】個人登録票!$A$21:$P$50,5,FALSE)),"",VLOOKUP(A77,【入力用】個人登録票!$A$21:$P$50,5,FALSE)) &amp; IF(ISERROR(VLOOKUP(A77,【入力用】個人登録票!$A$59:$P$127,5,FALSE)),"",VLOOKUP(A77,【入力用】個人登録票!$A$59:$P$127,5,FALSE))</f>
        <v/>
      </c>
      <c r="F77" s="569" t="str">
        <f>IF(ISERROR(VLOOKUP(A77,【入力用】個人登録票!$A$21:$P$50,6,FALSE)),"",VLOOKUP(A77,【入力用】個人登録票!$A$21:$P$50,6,FALSE)) &amp; IF(ISERROR(VLOOKUP(A77,【入力用】個人登録票!$A$59:$P$127,6,FALSE)),"",VLOOKUP(A77,【入力用】個人登録票!$A$59:$P$127,6,FALSE))</f>
        <v/>
      </c>
      <c r="G77" s="568"/>
      <c r="H77" s="293" t="str">
        <f>IF(ISERROR(VLOOKUP(A77,【入力用】個人登録票!$A$21:$P$50,8,FALSE)),"",VLOOKUP(A77,【入力用】個人登録票!$A$21:$P$50,8,FALSE)) &amp; IF(ISERROR(VLOOKUP(A77,【入力用】個人登録票!$A$59:$P$127,8,FALSE)),"",VLOOKUP(A77,【入力用】個人登録票!$A$59:$P$127,8,FALSE))</f>
        <v/>
      </c>
      <c r="I77" s="292" t="str">
        <f>IF(ISERROR(VLOOKUP(A77,【入力用】個人登録票!$A$21:$P$50,9,FALSE)),"",VLOOKUP(A77,【入力用】個人登録票!$A$21:$P$50,9,FALSE)) &amp; IF(ISERROR(VLOOKUP(A77,【入力用】個人登録票!$A$59:$P$127,9,FALSE)),"",VLOOKUP(A77,【入力用】個人登録票!$A$59:$P$127,9,FALSE))</f>
        <v/>
      </c>
      <c r="J77" s="570" t="str">
        <f>IF(ISERROR(VLOOKUP(A77,【入力用】個人登録票!$A$21:$P$50,10,FALSE)),"",VLOOKUP(A77,【入力用】個人登録票!$A$21:$P$50,10,FALSE)) &amp; IF(ISERROR(VLOOKUP(A77,【入力用】個人登録票!$A$59:$P$127,10,FALSE)),"",VLOOKUP(A77,【入力用】個人登録票!$A$59:$P$127,10,FALSE))</f>
        <v/>
      </c>
      <c r="K77" s="571"/>
      <c r="L77" s="294" t="str">
        <f>TEXT(IF(ISERROR(VLOOKUP(A77,【入力用】個人登録票!$A$21:$P$50,12,FALSE)),"",VLOOKUP(A77,【入力用】個人登録票!$A$21:$P$50,12,FALSE)) &amp; IF(ISERROR(VLOOKUP(A77,【入力用】個人登録票!$A$59:$P$127,12,FALSE)),"",VLOOKUP(A77,【入力用】個人登録票!$A$59:$P$127,12,FALSE)),"ge.m.d")</f>
        <v/>
      </c>
      <c r="M77" s="295" t="str">
        <f>IF(ISERROR(VLOOKUP(A77,【入力用】個人登録票!$A$21:$P$50,13,FALSE)),"",VLOOKUP(A77,【入力用】個人登録票!$A$21:$P$50,13,FALSE)) &amp; IF(ISERROR(VLOOKUP(A77,【入力用】個人登録票!$A$59:$P$127,13,FALSE)),"",VLOOKUP(A77,【入力用】個人登録票!$A$59:$P$127,13,FALSE))</f>
        <v/>
      </c>
      <c r="N77" s="296" t="str">
        <f>IF(ISERROR(VLOOKUP(A77,【入力用】個人登録票!$A$21:$P$50,14,FALSE)),"",VLOOKUP(A77,【入力用】個人登録票!$A$21:$P$50,14,FALSE)) &amp; IF(ISERROR(VLOOKUP(A77,【入力用】個人登録票!$A$59:$P$127,14,FALSE)),"",VLOOKUP(A77,【入力用】個人登録票!$A$59:$P$127,14,FALSE))</f>
        <v/>
      </c>
      <c r="O77" s="297" t="str">
        <f>IF(ISERROR(VLOOKUP(A77,【入力用】個人登録票!$A$21:$P$50,15,FALSE)),"",VLOOKUP(A77,【入力用】個人登録票!$A$21:$P$50,15,FALSE)) &amp; IF(ISERROR(VLOOKUP(A77,【入力用】個人登録票!$A$59:$P$127,15,FALSE)),"",VLOOKUP(A77,【入力用】個人登録票!$A$59:$P$127,15,FALSE))</f>
        <v/>
      </c>
      <c r="P77" s="298" t="str">
        <f>IF(ISERROR(VLOOKUP(A77,【入力用】個人登録票!$A$21:$P$50,16,FALSE)),"",VLOOKUP(A77,【入力用】個人登録票!$A$21:$P$50,16,FALSE)) &amp; IF(ISERROR(VLOOKUP(A77,【入力用】個人登録票!$A$59:$P$127,16,FALSE)),"",VLOOKUP(A77,【入力用】個人登録票!$A$59:$P$127,16,FALSE))</f>
        <v/>
      </c>
      <c r="R77" s="215">
        <f>IF(ISERROR(VLOOKUP(A77,【入力用】個人登録票!$A$59:$R$127,18,FALSE)),"",VLOOKUP(A77,【入力用】個人登録票!$A$59:$R$127,18,FALSE))</f>
        <v>0</v>
      </c>
    </row>
    <row r="78" spans="1:18" ht="19.5" customHeight="1">
      <c r="A78" s="289" t="str">
        <f>【入力用】個人登録票!A78</f>
        <v>50</v>
      </c>
      <c r="B78" s="290" t="str">
        <f>IF(ISERROR(VLOOKUP(A78,【入力用】個人登録票!$A$21:$P$50,2,FALSE)),"",VLOOKUP(A78,【入力用】個人登録票!$A$21:$P$50,2,FALSE)) &amp; IF(ISERROR(VLOOKUP(A78,【入力用】個人登録票!$A$59:$P$127,2,FALSE)),"",VLOOKUP(A78,【入力用】個人登録票!$A$59:$P$127,2,FALSE))</f>
        <v/>
      </c>
      <c r="C78" s="567" t="str">
        <f>IF(ISERROR(VLOOKUP(A78,【入力用】個人登録票!$A$21:$P$50,3,FALSE)),"",VLOOKUP(A78,【入力用】個人登録票!$A$21:$P$50,3,FALSE)) &amp; IF(ISERROR(VLOOKUP(A78,【入力用】個人登録票!$A$59:$P$127,3,FALSE)),"",VLOOKUP(A78,【入力用】個人登録票!$A$59:$P$127,3,FALSE))</f>
        <v/>
      </c>
      <c r="D78" s="568"/>
      <c r="E78" s="291" t="str">
        <f>IF(ISERROR(VLOOKUP(A78,【入力用】個人登録票!$A$21:$P$50,5,FALSE)),"",VLOOKUP(A78,【入力用】個人登録票!$A$21:$P$50,5,FALSE)) &amp; IF(ISERROR(VLOOKUP(A78,【入力用】個人登録票!$A$59:$P$127,5,FALSE)),"",VLOOKUP(A78,【入力用】個人登録票!$A$59:$P$127,5,FALSE))</f>
        <v/>
      </c>
      <c r="F78" s="569" t="str">
        <f>IF(ISERROR(VLOOKUP(A78,【入力用】個人登録票!$A$21:$P$50,6,FALSE)),"",VLOOKUP(A78,【入力用】個人登録票!$A$21:$P$50,6,FALSE)) &amp; IF(ISERROR(VLOOKUP(A78,【入力用】個人登録票!$A$59:$P$127,6,FALSE)),"",VLOOKUP(A78,【入力用】個人登録票!$A$59:$P$127,6,FALSE))</f>
        <v/>
      </c>
      <c r="G78" s="568"/>
      <c r="H78" s="293" t="str">
        <f>IF(ISERROR(VLOOKUP(A78,【入力用】個人登録票!$A$21:$P$50,8,FALSE)),"",VLOOKUP(A78,【入力用】個人登録票!$A$21:$P$50,8,FALSE)) &amp; IF(ISERROR(VLOOKUP(A78,【入力用】個人登録票!$A$59:$P$127,8,FALSE)),"",VLOOKUP(A78,【入力用】個人登録票!$A$59:$P$127,8,FALSE))</f>
        <v/>
      </c>
      <c r="I78" s="292" t="str">
        <f>IF(ISERROR(VLOOKUP(A78,【入力用】個人登録票!$A$21:$P$50,9,FALSE)),"",VLOOKUP(A78,【入力用】個人登録票!$A$21:$P$50,9,FALSE)) &amp; IF(ISERROR(VLOOKUP(A78,【入力用】個人登録票!$A$59:$P$127,9,FALSE)),"",VLOOKUP(A78,【入力用】個人登録票!$A$59:$P$127,9,FALSE))</f>
        <v/>
      </c>
      <c r="J78" s="570" t="str">
        <f>IF(ISERROR(VLOOKUP(A78,【入力用】個人登録票!$A$21:$P$50,10,FALSE)),"",VLOOKUP(A78,【入力用】個人登録票!$A$21:$P$50,10,FALSE)) &amp; IF(ISERROR(VLOOKUP(A78,【入力用】個人登録票!$A$59:$P$127,10,FALSE)),"",VLOOKUP(A78,【入力用】個人登録票!$A$59:$P$127,10,FALSE))</f>
        <v/>
      </c>
      <c r="K78" s="571"/>
      <c r="L78" s="294" t="str">
        <f>TEXT(IF(ISERROR(VLOOKUP(A78,【入力用】個人登録票!$A$21:$P$50,12,FALSE)),"",VLOOKUP(A78,【入力用】個人登録票!$A$21:$P$50,12,FALSE)) &amp; IF(ISERROR(VLOOKUP(A78,【入力用】個人登録票!$A$59:$P$127,12,FALSE)),"",VLOOKUP(A78,【入力用】個人登録票!$A$59:$P$127,12,FALSE)),"ge.m.d")</f>
        <v/>
      </c>
      <c r="M78" s="295" t="str">
        <f>IF(ISERROR(VLOOKUP(A78,【入力用】個人登録票!$A$21:$P$50,13,FALSE)),"",VLOOKUP(A78,【入力用】個人登録票!$A$21:$P$50,13,FALSE)) &amp; IF(ISERROR(VLOOKUP(A78,【入力用】個人登録票!$A$59:$P$127,13,FALSE)),"",VLOOKUP(A78,【入力用】個人登録票!$A$59:$P$127,13,FALSE))</f>
        <v/>
      </c>
      <c r="N78" s="296" t="str">
        <f>IF(ISERROR(VLOOKUP(A78,【入力用】個人登録票!$A$21:$P$50,14,FALSE)),"",VLOOKUP(A78,【入力用】個人登録票!$A$21:$P$50,14,FALSE)) &amp; IF(ISERROR(VLOOKUP(A78,【入力用】個人登録票!$A$59:$P$127,14,FALSE)),"",VLOOKUP(A78,【入力用】個人登録票!$A$59:$P$127,14,FALSE))</f>
        <v/>
      </c>
      <c r="O78" s="297" t="str">
        <f>IF(ISERROR(VLOOKUP(A78,【入力用】個人登録票!$A$21:$P$50,15,FALSE)),"",VLOOKUP(A78,【入力用】個人登録票!$A$21:$P$50,15,FALSE)) &amp; IF(ISERROR(VLOOKUP(A78,【入力用】個人登録票!$A$59:$P$127,15,FALSE)),"",VLOOKUP(A78,【入力用】個人登録票!$A$59:$P$127,15,FALSE))</f>
        <v/>
      </c>
      <c r="P78" s="298" t="str">
        <f>IF(ISERROR(VLOOKUP(A78,【入力用】個人登録票!$A$21:$P$50,16,FALSE)),"",VLOOKUP(A78,【入力用】個人登録票!$A$21:$P$50,16,FALSE)) &amp; IF(ISERROR(VLOOKUP(A78,【入力用】個人登録票!$A$59:$P$127,16,FALSE)),"",VLOOKUP(A78,【入力用】個人登録票!$A$59:$P$127,16,FALSE))</f>
        <v/>
      </c>
      <c r="R78" s="215">
        <f>IF(ISERROR(VLOOKUP(A78,【入力用】個人登録票!$A$59:$R$127,18,FALSE)),"",VLOOKUP(A78,【入力用】個人登録票!$A$59:$R$127,18,FALSE))</f>
        <v>0</v>
      </c>
    </row>
    <row r="79" spans="1:18" ht="19.5" customHeight="1">
      <c r="A79" s="289" t="str">
        <f>【入力用】個人登録票!A79</f>
        <v>51</v>
      </c>
      <c r="B79" s="290" t="str">
        <f>IF(ISERROR(VLOOKUP(A79,【入力用】個人登録票!$A$21:$P$50,2,FALSE)),"",VLOOKUP(A79,【入力用】個人登録票!$A$21:$P$50,2,FALSE)) &amp; IF(ISERROR(VLOOKUP(A79,【入力用】個人登録票!$A$59:$P$127,2,FALSE)),"",VLOOKUP(A79,【入力用】個人登録票!$A$59:$P$127,2,FALSE))</f>
        <v/>
      </c>
      <c r="C79" s="567" t="str">
        <f>IF(ISERROR(VLOOKUP(A79,【入力用】個人登録票!$A$21:$P$50,3,FALSE)),"",VLOOKUP(A79,【入力用】個人登録票!$A$21:$P$50,3,FALSE)) &amp; IF(ISERROR(VLOOKUP(A79,【入力用】個人登録票!$A$59:$P$127,3,FALSE)),"",VLOOKUP(A79,【入力用】個人登録票!$A$59:$P$127,3,FALSE))</f>
        <v/>
      </c>
      <c r="D79" s="568"/>
      <c r="E79" s="291" t="str">
        <f>IF(ISERROR(VLOOKUP(A79,【入力用】個人登録票!$A$21:$P$50,5,FALSE)),"",VLOOKUP(A79,【入力用】個人登録票!$A$21:$P$50,5,FALSE)) &amp; IF(ISERROR(VLOOKUP(A79,【入力用】個人登録票!$A$59:$P$127,5,FALSE)),"",VLOOKUP(A79,【入力用】個人登録票!$A$59:$P$127,5,FALSE))</f>
        <v/>
      </c>
      <c r="F79" s="569" t="str">
        <f>IF(ISERROR(VLOOKUP(A79,【入力用】個人登録票!$A$21:$P$50,6,FALSE)),"",VLOOKUP(A79,【入力用】個人登録票!$A$21:$P$50,6,FALSE)) &amp; IF(ISERROR(VLOOKUP(A79,【入力用】個人登録票!$A$59:$P$127,6,FALSE)),"",VLOOKUP(A79,【入力用】個人登録票!$A$59:$P$127,6,FALSE))</f>
        <v/>
      </c>
      <c r="G79" s="568"/>
      <c r="H79" s="293" t="str">
        <f>IF(ISERROR(VLOOKUP(A79,【入力用】個人登録票!$A$21:$P$50,8,FALSE)),"",VLOOKUP(A79,【入力用】個人登録票!$A$21:$P$50,8,FALSE)) &amp; IF(ISERROR(VLOOKUP(A79,【入力用】個人登録票!$A$59:$P$127,8,FALSE)),"",VLOOKUP(A79,【入力用】個人登録票!$A$59:$P$127,8,FALSE))</f>
        <v/>
      </c>
      <c r="I79" s="292" t="str">
        <f>IF(ISERROR(VLOOKUP(A79,【入力用】個人登録票!$A$21:$P$50,9,FALSE)),"",VLOOKUP(A79,【入力用】個人登録票!$A$21:$P$50,9,FALSE)) &amp; IF(ISERROR(VLOOKUP(A79,【入力用】個人登録票!$A$59:$P$127,9,FALSE)),"",VLOOKUP(A79,【入力用】個人登録票!$A$59:$P$127,9,FALSE))</f>
        <v/>
      </c>
      <c r="J79" s="570" t="str">
        <f>IF(ISERROR(VLOOKUP(A79,【入力用】個人登録票!$A$21:$P$50,10,FALSE)),"",VLOOKUP(A79,【入力用】個人登録票!$A$21:$P$50,10,FALSE)) &amp; IF(ISERROR(VLOOKUP(A79,【入力用】個人登録票!$A$59:$P$127,10,FALSE)),"",VLOOKUP(A79,【入力用】個人登録票!$A$59:$P$127,10,FALSE))</f>
        <v/>
      </c>
      <c r="K79" s="571"/>
      <c r="L79" s="294" t="str">
        <f>TEXT(IF(ISERROR(VLOOKUP(A79,【入力用】個人登録票!$A$21:$P$50,12,FALSE)),"",VLOOKUP(A79,【入力用】個人登録票!$A$21:$P$50,12,FALSE)) &amp; IF(ISERROR(VLOOKUP(A79,【入力用】個人登録票!$A$59:$P$127,12,FALSE)),"",VLOOKUP(A79,【入力用】個人登録票!$A$59:$P$127,12,FALSE)),"ge.m.d")</f>
        <v/>
      </c>
      <c r="M79" s="295" t="str">
        <f>IF(ISERROR(VLOOKUP(A79,【入力用】個人登録票!$A$21:$P$50,13,FALSE)),"",VLOOKUP(A79,【入力用】個人登録票!$A$21:$P$50,13,FALSE)) &amp; IF(ISERROR(VLOOKUP(A79,【入力用】個人登録票!$A$59:$P$127,13,FALSE)),"",VLOOKUP(A79,【入力用】個人登録票!$A$59:$P$127,13,FALSE))</f>
        <v/>
      </c>
      <c r="N79" s="296" t="str">
        <f>IF(ISERROR(VLOOKUP(A79,【入力用】個人登録票!$A$21:$P$50,14,FALSE)),"",VLOOKUP(A79,【入力用】個人登録票!$A$21:$P$50,14,FALSE)) &amp; IF(ISERROR(VLOOKUP(A79,【入力用】個人登録票!$A$59:$P$127,14,FALSE)),"",VLOOKUP(A79,【入力用】個人登録票!$A$59:$P$127,14,FALSE))</f>
        <v/>
      </c>
      <c r="O79" s="297" t="str">
        <f>IF(ISERROR(VLOOKUP(A79,【入力用】個人登録票!$A$21:$P$50,15,FALSE)),"",VLOOKUP(A79,【入力用】個人登録票!$A$21:$P$50,15,FALSE)) &amp; IF(ISERROR(VLOOKUP(A79,【入力用】個人登録票!$A$59:$P$127,15,FALSE)),"",VLOOKUP(A79,【入力用】個人登録票!$A$59:$P$127,15,FALSE))</f>
        <v/>
      </c>
      <c r="P79" s="298" t="str">
        <f>IF(ISERROR(VLOOKUP(A79,【入力用】個人登録票!$A$21:$P$50,16,FALSE)),"",VLOOKUP(A79,【入力用】個人登録票!$A$21:$P$50,16,FALSE)) &amp; IF(ISERROR(VLOOKUP(A79,【入力用】個人登録票!$A$59:$P$127,16,FALSE)),"",VLOOKUP(A79,【入力用】個人登録票!$A$59:$P$127,16,FALSE))</f>
        <v/>
      </c>
      <c r="R79" s="215">
        <f>IF(ISERROR(VLOOKUP(A79,【入力用】個人登録票!$A$59:$R$127,18,FALSE)),"",VLOOKUP(A79,【入力用】個人登録票!$A$59:$R$127,18,FALSE))</f>
        <v>0</v>
      </c>
    </row>
    <row r="80" spans="1:18" ht="19.5" customHeight="1">
      <c r="A80" s="289" t="str">
        <f>【入力用】個人登録票!A80</f>
        <v>52</v>
      </c>
      <c r="B80" s="290" t="str">
        <f>IF(ISERROR(VLOOKUP(A80,【入力用】個人登録票!$A$21:$P$50,2,FALSE)),"",VLOOKUP(A80,【入力用】個人登録票!$A$21:$P$50,2,FALSE)) &amp; IF(ISERROR(VLOOKUP(A80,【入力用】個人登録票!$A$59:$P$127,2,FALSE)),"",VLOOKUP(A80,【入力用】個人登録票!$A$59:$P$127,2,FALSE))</f>
        <v/>
      </c>
      <c r="C80" s="567" t="str">
        <f>IF(ISERROR(VLOOKUP(A80,【入力用】個人登録票!$A$21:$P$50,3,FALSE)),"",VLOOKUP(A80,【入力用】個人登録票!$A$21:$P$50,3,FALSE)) &amp; IF(ISERROR(VLOOKUP(A80,【入力用】個人登録票!$A$59:$P$127,3,FALSE)),"",VLOOKUP(A80,【入力用】個人登録票!$A$59:$P$127,3,FALSE))</f>
        <v/>
      </c>
      <c r="D80" s="568"/>
      <c r="E80" s="291" t="str">
        <f>IF(ISERROR(VLOOKUP(A80,【入力用】個人登録票!$A$21:$P$50,5,FALSE)),"",VLOOKUP(A80,【入力用】個人登録票!$A$21:$P$50,5,FALSE)) &amp; IF(ISERROR(VLOOKUP(A80,【入力用】個人登録票!$A$59:$P$127,5,FALSE)),"",VLOOKUP(A80,【入力用】個人登録票!$A$59:$P$127,5,FALSE))</f>
        <v/>
      </c>
      <c r="F80" s="569" t="str">
        <f>IF(ISERROR(VLOOKUP(A80,【入力用】個人登録票!$A$21:$P$50,6,FALSE)),"",VLOOKUP(A80,【入力用】個人登録票!$A$21:$P$50,6,FALSE)) &amp; IF(ISERROR(VLOOKUP(A80,【入力用】個人登録票!$A$59:$P$127,6,FALSE)),"",VLOOKUP(A80,【入力用】個人登録票!$A$59:$P$127,6,FALSE))</f>
        <v/>
      </c>
      <c r="G80" s="568"/>
      <c r="H80" s="293" t="str">
        <f>IF(ISERROR(VLOOKUP(A80,【入力用】個人登録票!$A$21:$P$50,8,FALSE)),"",VLOOKUP(A80,【入力用】個人登録票!$A$21:$P$50,8,FALSE)) &amp; IF(ISERROR(VLOOKUP(A80,【入力用】個人登録票!$A$59:$P$127,8,FALSE)),"",VLOOKUP(A80,【入力用】個人登録票!$A$59:$P$127,8,FALSE))</f>
        <v/>
      </c>
      <c r="I80" s="292" t="str">
        <f>IF(ISERROR(VLOOKUP(A80,【入力用】個人登録票!$A$21:$P$50,9,FALSE)),"",VLOOKUP(A80,【入力用】個人登録票!$A$21:$P$50,9,FALSE)) &amp; IF(ISERROR(VLOOKUP(A80,【入力用】個人登録票!$A$59:$P$127,9,FALSE)),"",VLOOKUP(A80,【入力用】個人登録票!$A$59:$P$127,9,FALSE))</f>
        <v/>
      </c>
      <c r="J80" s="570" t="str">
        <f>IF(ISERROR(VLOOKUP(A80,【入力用】個人登録票!$A$21:$P$50,10,FALSE)),"",VLOOKUP(A80,【入力用】個人登録票!$A$21:$P$50,10,FALSE)) &amp; IF(ISERROR(VLOOKUP(A80,【入力用】個人登録票!$A$59:$P$127,10,FALSE)),"",VLOOKUP(A80,【入力用】個人登録票!$A$59:$P$127,10,FALSE))</f>
        <v/>
      </c>
      <c r="K80" s="571"/>
      <c r="L80" s="294" t="str">
        <f>TEXT(IF(ISERROR(VLOOKUP(A80,【入力用】個人登録票!$A$21:$P$50,12,FALSE)),"",VLOOKUP(A80,【入力用】個人登録票!$A$21:$P$50,12,FALSE)) &amp; IF(ISERROR(VLOOKUP(A80,【入力用】個人登録票!$A$59:$P$127,12,FALSE)),"",VLOOKUP(A80,【入力用】個人登録票!$A$59:$P$127,12,FALSE)),"ge.m.d")</f>
        <v/>
      </c>
      <c r="M80" s="295" t="str">
        <f>IF(ISERROR(VLOOKUP(A80,【入力用】個人登録票!$A$21:$P$50,13,FALSE)),"",VLOOKUP(A80,【入力用】個人登録票!$A$21:$P$50,13,FALSE)) &amp; IF(ISERROR(VLOOKUP(A80,【入力用】個人登録票!$A$59:$P$127,13,FALSE)),"",VLOOKUP(A80,【入力用】個人登録票!$A$59:$P$127,13,FALSE))</f>
        <v/>
      </c>
      <c r="N80" s="296" t="str">
        <f>IF(ISERROR(VLOOKUP(A80,【入力用】個人登録票!$A$21:$P$50,14,FALSE)),"",VLOOKUP(A80,【入力用】個人登録票!$A$21:$P$50,14,FALSE)) &amp; IF(ISERROR(VLOOKUP(A80,【入力用】個人登録票!$A$59:$P$127,14,FALSE)),"",VLOOKUP(A80,【入力用】個人登録票!$A$59:$P$127,14,FALSE))</f>
        <v/>
      </c>
      <c r="O80" s="297" t="str">
        <f>IF(ISERROR(VLOOKUP(A80,【入力用】個人登録票!$A$21:$P$50,15,FALSE)),"",VLOOKUP(A80,【入力用】個人登録票!$A$21:$P$50,15,FALSE)) &amp; IF(ISERROR(VLOOKUP(A80,【入力用】個人登録票!$A$59:$P$127,15,FALSE)),"",VLOOKUP(A80,【入力用】個人登録票!$A$59:$P$127,15,FALSE))</f>
        <v/>
      </c>
      <c r="P80" s="298" t="str">
        <f>IF(ISERROR(VLOOKUP(A80,【入力用】個人登録票!$A$21:$P$50,16,FALSE)),"",VLOOKUP(A80,【入力用】個人登録票!$A$21:$P$50,16,FALSE)) &amp; IF(ISERROR(VLOOKUP(A80,【入力用】個人登録票!$A$59:$P$127,16,FALSE)),"",VLOOKUP(A80,【入力用】個人登録票!$A$59:$P$127,16,FALSE))</f>
        <v/>
      </c>
      <c r="R80" s="215">
        <f>IF(ISERROR(VLOOKUP(A80,【入力用】個人登録票!$A$59:$R$127,18,FALSE)),"",VLOOKUP(A80,【入力用】個人登録票!$A$59:$R$127,18,FALSE))</f>
        <v>0</v>
      </c>
    </row>
    <row r="81" spans="1:18" ht="19.5" customHeight="1">
      <c r="A81" s="289" t="str">
        <f>【入力用】個人登録票!A81</f>
        <v>53</v>
      </c>
      <c r="B81" s="290" t="str">
        <f>IF(ISERROR(VLOOKUP(A81,【入力用】個人登録票!$A$21:$P$50,2,FALSE)),"",VLOOKUP(A81,【入力用】個人登録票!$A$21:$P$50,2,FALSE)) &amp; IF(ISERROR(VLOOKUP(A81,【入力用】個人登録票!$A$59:$P$127,2,FALSE)),"",VLOOKUP(A81,【入力用】個人登録票!$A$59:$P$127,2,FALSE))</f>
        <v/>
      </c>
      <c r="C81" s="567" t="str">
        <f>IF(ISERROR(VLOOKUP(A81,【入力用】個人登録票!$A$21:$P$50,3,FALSE)),"",VLOOKUP(A81,【入力用】個人登録票!$A$21:$P$50,3,FALSE)) &amp; IF(ISERROR(VLOOKUP(A81,【入力用】個人登録票!$A$59:$P$127,3,FALSE)),"",VLOOKUP(A81,【入力用】個人登録票!$A$59:$P$127,3,FALSE))</f>
        <v/>
      </c>
      <c r="D81" s="568"/>
      <c r="E81" s="291" t="str">
        <f>IF(ISERROR(VLOOKUP(A81,【入力用】個人登録票!$A$21:$P$50,5,FALSE)),"",VLOOKUP(A81,【入力用】個人登録票!$A$21:$P$50,5,FALSE)) &amp; IF(ISERROR(VLOOKUP(A81,【入力用】個人登録票!$A$59:$P$127,5,FALSE)),"",VLOOKUP(A81,【入力用】個人登録票!$A$59:$P$127,5,FALSE))</f>
        <v/>
      </c>
      <c r="F81" s="569" t="str">
        <f>IF(ISERROR(VLOOKUP(A81,【入力用】個人登録票!$A$21:$P$50,6,FALSE)),"",VLOOKUP(A81,【入力用】個人登録票!$A$21:$P$50,6,FALSE)) &amp; IF(ISERROR(VLOOKUP(A81,【入力用】個人登録票!$A$59:$P$127,6,FALSE)),"",VLOOKUP(A81,【入力用】個人登録票!$A$59:$P$127,6,FALSE))</f>
        <v/>
      </c>
      <c r="G81" s="568"/>
      <c r="H81" s="293" t="str">
        <f>IF(ISERROR(VLOOKUP(A81,【入力用】個人登録票!$A$21:$P$50,8,FALSE)),"",VLOOKUP(A81,【入力用】個人登録票!$A$21:$P$50,8,FALSE)) &amp; IF(ISERROR(VLOOKUP(A81,【入力用】個人登録票!$A$59:$P$127,8,FALSE)),"",VLOOKUP(A81,【入力用】個人登録票!$A$59:$P$127,8,FALSE))</f>
        <v/>
      </c>
      <c r="I81" s="292" t="str">
        <f>IF(ISERROR(VLOOKUP(A81,【入力用】個人登録票!$A$21:$P$50,9,FALSE)),"",VLOOKUP(A81,【入力用】個人登録票!$A$21:$P$50,9,FALSE)) &amp; IF(ISERROR(VLOOKUP(A81,【入力用】個人登録票!$A$59:$P$127,9,FALSE)),"",VLOOKUP(A81,【入力用】個人登録票!$A$59:$P$127,9,FALSE))</f>
        <v/>
      </c>
      <c r="J81" s="570" t="str">
        <f>IF(ISERROR(VLOOKUP(A81,【入力用】個人登録票!$A$21:$P$50,10,FALSE)),"",VLOOKUP(A81,【入力用】個人登録票!$A$21:$P$50,10,FALSE)) &amp; IF(ISERROR(VLOOKUP(A81,【入力用】個人登録票!$A$59:$P$127,10,FALSE)),"",VLOOKUP(A81,【入力用】個人登録票!$A$59:$P$127,10,FALSE))</f>
        <v/>
      </c>
      <c r="K81" s="571"/>
      <c r="L81" s="294" t="str">
        <f>TEXT(IF(ISERROR(VLOOKUP(A81,【入力用】個人登録票!$A$21:$P$50,12,FALSE)),"",VLOOKUP(A81,【入力用】個人登録票!$A$21:$P$50,12,FALSE)) &amp; IF(ISERROR(VLOOKUP(A81,【入力用】個人登録票!$A$59:$P$127,12,FALSE)),"",VLOOKUP(A81,【入力用】個人登録票!$A$59:$P$127,12,FALSE)),"ge.m.d")</f>
        <v/>
      </c>
      <c r="M81" s="295" t="str">
        <f>IF(ISERROR(VLOOKUP(A81,【入力用】個人登録票!$A$21:$P$50,13,FALSE)),"",VLOOKUP(A81,【入力用】個人登録票!$A$21:$P$50,13,FALSE)) &amp; IF(ISERROR(VLOOKUP(A81,【入力用】個人登録票!$A$59:$P$127,13,FALSE)),"",VLOOKUP(A81,【入力用】個人登録票!$A$59:$P$127,13,FALSE))</f>
        <v/>
      </c>
      <c r="N81" s="296" t="str">
        <f>IF(ISERROR(VLOOKUP(A81,【入力用】個人登録票!$A$21:$P$50,14,FALSE)),"",VLOOKUP(A81,【入力用】個人登録票!$A$21:$P$50,14,FALSE)) &amp; IF(ISERROR(VLOOKUP(A81,【入力用】個人登録票!$A$59:$P$127,14,FALSE)),"",VLOOKUP(A81,【入力用】個人登録票!$A$59:$P$127,14,FALSE))</f>
        <v/>
      </c>
      <c r="O81" s="297" t="str">
        <f>IF(ISERROR(VLOOKUP(A81,【入力用】個人登録票!$A$21:$P$50,15,FALSE)),"",VLOOKUP(A81,【入力用】個人登録票!$A$21:$P$50,15,FALSE)) &amp; IF(ISERROR(VLOOKUP(A81,【入力用】個人登録票!$A$59:$P$127,15,FALSE)),"",VLOOKUP(A81,【入力用】個人登録票!$A$59:$P$127,15,FALSE))</f>
        <v/>
      </c>
      <c r="P81" s="298" t="str">
        <f>IF(ISERROR(VLOOKUP(A81,【入力用】個人登録票!$A$21:$P$50,16,FALSE)),"",VLOOKUP(A81,【入力用】個人登録票!$A$21:$P$50,16,FALSE)) &amp; IF(ISERROR(VLOOKUP(A81,【入力用】個人登録票!$A$59:$P$127,16,FALSE)),"",VLOOKUP(A81,【入力用】個人登録票!$A$59:$P$127,16,FALSE))</f>
        <v/>
      </c>
      <c r="R81" s="215">
        <f>IF(ISERROR(VLOOKUP(A81,【入力用】個人登録票!$A$59:$R$127,18,FALSE)),"",VLOOKUP(A81,【入力用】個人登録票!$A$59:$R$127,18,FALSE))</f>
        <v>0</v>
      </c>
    </row>
    <row r="82" spans="1:18" ht="19.5" customHeight="1">
      <c r="A82" s="289" t="str">
        <f>【入力用】個人登録票!A82</f>
        <v>54</v>
      </c>
      <c r="B82" s="290" t="str">
        <f>IF(ISERROR(VLOOKUP(A82,【入力用】個人登録票!$A$21:$P$50,2,FALSE)),"",VLOOKUP(A82,【入力用】個人登録票!$A$21:$P$50,2,FALSE)) &amp; IF(ISERROR(VLOOKUP(A82,【入力用】個人登録票!$A$59:$P$127,2,FALSE)),"",VLOOKUP(A82,【入力用】個人登録票!$A$59:$P$127,2,FALSE))</f>
        <v/>
      </c>
      <c r="C82" s="567" t="str">
        <f>IF(ISERROR(VLOOKUP(A82,【入力用】個人登録票!$A$21:$P$50,3,FALSE)),"",VLOOKUP(A82,【入力用】個人登録票!$A$21:$P$50,3,FALSE)) &amp; IF(ISERROR(VLOOKUP(A82,【入力用】個人登録票!$A$59:$P$127,3,FALSE)),"",VLOOKUP(A82,【入力用】個人登録票!$A$59:$P$127,3,FALSE))</f>
        <v/>
      </c>
      <c r="D82" s="568"/>
      <c r="E82" s="291" t="str">
        <f>IF(ISERROR(VLOOKUP(A82,【入力用】個人登録票!$A$21:$P$50,5,FALSE)),"",VLOOKUP(A82,【入力用】個人登録票!$A$21:$P$50,5,FALSE)) &amp; IF(ISERROR(VLOOKUP(A82,【入力用】個人登録票!$A$59:$P$127,5,FALSE)),"",VLOOKUP(A82,【入力用】個人登録票!$A$59:$P$127,5,FALSE))</f>
        <v/>
      </c>
      <c r="F82" s="569" t="str">
        <f>IF(ISERROR(VLOOKUP(A82,【入力用】個人登録票!$A$21:$P$50,6,FALSE)),"",VLOOKUP(A82,【入力用】個人登録票!$A$21:$P$50,6,FALSE)) &amp; IF(ISERROR(VLOOKUP(A82,【入力用】個人登録票!$A$59:$P$127,6,FALSE)),"",VLOOKUP(A82,【入力用】個人登録票!$A$59:$P$127,6,FALSE))</f>
        <v/>
      </c>
      <c r="G82" s="568"/>
      <c r="H82" s="293" t="str">
        <f>IF(ISERROR(VLOOKUP(A82,【入力用】個人登録票!$A$21:$P$50,8,FALSE)),"",VLOOKUP(A82,【入力用】個人登録票!$A$21:$P$50,8,FALSE)) &amp; IF(ISERROR(VLOOKUP(A82,【入力用】個人登録票!$A$59:$P$127,8,FALSE)),"",VLOOKUP(A82,【入力用】個人登録票!$A$59:$P$127,8,FALSE))</f>
        <v/>
      </c>
      <c r="I82" s="292" t="str">
        <f>IF(ISERROR(VLOOKUP(A82,【入力用】個人登録票!$A$21:$P$50,9,FALSE)),"",VLOOKUP(A82,【入力用】個人登録票!$A$21:$P$50,9,FALSE)) &amp; IF(ISERROR(VLOOKUP(A82,【入力用】個人登録票!$A$59:$P$127,9,FALSE)),"",VLOOKUP(A82,【入力用】個人登録票!$A$59:$P$127,9,FALSE))</f>
        <v/>
      </c>
      <c r="J82" s="570" t="str">
        <f>IF(ISERROR(VLOOKUP(A82,【入力用】個人登録票!$A$21:$P$50,10,FALSE)),"",VLOOKUP(A82,【入力用】個人登録票!$A$21:$P$50,10,FALSE)) &amp; IF(ISERROR(VLOOKUP(A82,【入力用】個人登録票!$A$59:$P$127,10,FALSE)),"",VLOOKUP(A82,【入力用】個人登録票!$A$59:$P$127,10,FALSE))</f>
        <v/>
      </c>
      <c r="K82" s="571"/>
      <c r="L82" s="294" t="str">
        <f>TEXT(IF(ISERROR(VLOOKUP(A82,【入力用】個人登録票!$A$21:$P$50,12,FALSE)),"",VLOOKUP(A82,【入力用】個人登録票!$A$21:$P$50,12,FALSE)) &amp; IF(ISERROR(VLOOKUP(A82,【入力用】個人登録票!$A$59:$P$127,12,FALSE)),"",VLOOKUP(A82,【入力用】個人登録票!$A$59:$P$127,12,FALSE)),"ge.m.d")</f>
        <v/>
      </c>
      <c r="M82" s="295" t="str">
        <f>IF(ISERROR(VLOOKUP(A82,【入力用】個人登録票!$A$21:$P$50,13,FALSE)),"",VLOOKUP(A82,【入力用】個人登録票!$A$21:$P$50,13,FALSE)) &amp; IF(ISERROR(VLOOKUP(A82,【入力用】個人登録票!$A$59:$P$127,13,FALSE)),"",VLOOKUP(A82,【入力用】個人登録票!$A$59:$P$127,13,FALSE))</f>
        <v/>
      </c>
      <c r="N82" s="296" t="str">
        <f>IF(ISERROR(VLOOKUP(A82,【入力用】個人登録票!$A$21:$P$50,14,FALSE)),"",VLOOKUP(A82,【入力用】個人登録票!$A$21:$P$50,14,FALSE)) &amp; IF(ISERROR(VLOOKUP(A82,【入力用】個人登録票!$A$59:$P$127,14,FALSE)),"",VLOOKUP(A82,【入力用】個人登録票!$A$59:$P$127,14,FALSE))</f>
        <v/>
      </c>
      <c r="O82" s="297" t="str">
        <f>IF(ISERROR(VLOOKUP(A82,【入力用】個人登録票!$A$21:$P$50,15,FALSE)),"",VLOOKUP(A82,【入力用】個人登録票!$A$21:$P$50,15,FALSE)) &amp; IF(ISERROR(VLOOKUP(A82,【入力用】個人登録票!$A$59:$P$127,15,FALSE)),"",VLOOKUP(A82,【入力用】個人登録票!$A$59:$P$127,15,FALSE))</f>
        <v/>
      </c>
      <c r="P82" s="298" t="str">
        <f>IF(ISERROR(VLOOKUP(A82,【入力用】個人登録票!$A$21:$P$50,16,FALSE)),"",VLOOKUP(A82,【入力用】個人登録票!$A$21:$P$50,16,FALSE)) &amp; IF(ISERROR(VLOOKUP(A82,【入力用】個人登録票!$A$59:$P$127,16,FALSE)),"",VLOOKUP(A82,【入力用】個人登録票!$A$59:$P$127,16,FALSE))</f>
        <v/>
      </c>
      <c r="R82" s="215">
        <f>IF(ISERROR(VLOOKUP(A82,【入力用】個人登録票!$A$59:$R$127,18,FALSE)),"",VLOOKUP(A82,【入力用】個人登録票!$A$59:$R$127,18,FALSE))</f>
        <v>0</v>
      </c>
    </row>
    <row r="83" spans="1:18" ht="19.5" customHeight="1">
      <c r="A83" s="289" t="str">
        <f>【入力用】個人登録票!A83</f>
        <v>55</v>
      </c>
      <c r="B83" s="290" t="str">
        <f>IF(ISERROR(VLOOKUP(A83,【入力用】個人登録票!$A$21:$P$50,2,FALSE)),"",VLOOKUP(A83,【入力用】個人登録票!$A$21:$P$50,2,FALSE)) &amp; IF(ISERROR(VLOOKUP(A83,【入力用】個人登録票!$A$59:$P$127,2,FALSE)),"",VLOOKUP(A83,【入力用】個人登録票!$A$59:$P$127,2,FALSE))</f>
        <v/>
      </c>
      <c r="C83" s="567" t="str">
        <f>IF(ISERROR(VLOOKUP(A83,【入力用】個人登録票!$A$21:$P$50,3,FALSE)),"",VLOOKUP(A83,【入力用】個人登録票!$A$21:$P$50,3,FALSE)) &amp; IF(ISERROR(VLOOKUP(A83,【入力用】個人登録票!$A$59:$P$127,3,FALSE)),"",VLOOKUP(A83,【入力用】個人登録票!$A$59:$P$127,3,FALSE))</f>
        <v/>
      </c>
      <c r="D83" s="568"/>
      <c r="E83" s="291" t="str">
        <f>IF(ISERROR(VLOOKUP(A83,【入力用】個人登録票!$A$21:$P$50,5,FALSE)),"",VLOOKUP(A83,【入力用】個人登録票!$A$21:$P$50,5,FALSE)) &amp; IF(ISERROR(VLOOKUP(A83,【入力用】個人登録票!$A$59:$P$127,5,FALSE)),"",VLOOKUP(A83,【入力用】個人登録票!$A$59:$P$127,5,FALSE))</f>
        <v/>
      </c>
      <c r="F83" s="569" t="str">
        <f>IF(ISERROR(VLOOKUP(A83,【入力用】個人登録票!$A$21:$P$50,6,FALSE)),"",VLOOKUP(A83,【入力用】個人登録票!$A$21:$P$50,6,FALSE)) &amp; IF(ISERROR(VLOOKUP(A83,【入力用】個人登録票!$A$59:$P$127,6,FALSE)),"",VLOOKUP(A83,【入力用】個人登録票!$A$59:$P$127,6,FALSE))</f>
        <v/>
      </c>
      <c r="G83" s="568"/>
      <c r="H83" s="293" t="str">
        <f>IF(ISERROR(VLOOKUP(A83,【入力用】個人登録票!$A$21:$P$50,8,FALSE)),"",VLOOKUP(A83,【入力用】個人登録票!$A$21:$P$50,8,FALSE)) &amp; IF(ISERROR(VLOOKUP(A83,【入力用】個人登録票!$A$59:$P$127,8,FALSE)),"",VLOOKUP(A83,【入力用】個人登録票!$A$59:$P$127,8,FALSE))</f>
        <v/>
      </c>
      <c r="I83" s="292" t="str">
        <f>IF(ISERROR(VLOOKUP(A83,【入力用】個人登録票!$A$21:$P$50,9,FALSE)),"",VLOOKUP(A83,【入力用】個人登録票!$A$21:$P$50,9,FALSE)) &amp; IF(ISERROR(VLOOKUP(A83,【入力用】個人登録票!$A$59:$P$127,9,FALSE)),"",VLOOKUP(A83,【入力用】個人登録票!$A$59:$P$127,9,FALSE))</f>
        <v/>
      </c>
      <c r="J83" s="570" t="str">
        <f>IF(ISERROR(VLOOKUP(A83,【入力用】個人登録票!$A$21:$P$50,10,FALSE)),"",VLOOKUP(A83,【入力用】個人登録票!$A$21:$P$50,10,FALSE)) &amp; IF(ISERROR(VLOOKUP(A83,【入力用】個人登録票!$A$59:$P$127,10,FALSE)),"",VLOOKUP(A83,【入力用】個人登録票!$A$59:$P$127,10,FALSE))</f>
        <v/>
      </c>
      <c r="K83" s="571"/>
      <c r="L83" s="294" t="str">
        <f>TEXT(IF(ISERROR(VLOOKUP(A83,【入力用】個人登録票!$A$21:$P$50,12,FALSE)),"",VLOOKUP(A83,【入力用】個人登録票!$A$21:$P$50,12,FALSE)) &amp; IF(ISERROR(VLOOKUP(A83,【入力用】個人登録票!$A$59:$P$127,12,FALSE)),"",VLOOKUP(A83,【入力用】個人登録票!$A$59:$P$127,12,FALSE)),"ge.m.d")</f>
        <v/>
      </c>
      <c r="M83" s="295" t="str">
        <f>IF(ISERROR(VLOOKUP(A83,【入力用】個人登録票!$A$21:$P$50,13,FALSE)),"",VLOOKUP(A83,【入力用】個人登録票!$A$21:$P$50,13,FALSE)) &amp; IF(ISERROR(VLOOKUP(A83,【入力用】個人登録票!$A$59:$P$127,13,FALSE)),"",VLOOKUP(A83,【入力用】個人登録票!$A$59:$P$127,13,FALSE))</f>
        <v/>
      </c>
      <c r="N83" s="296" t="str">
        <f>IF(ISERROR(VLOOKUP(A83,【入力用】個人登録票!$A$21:$P$50,14,FALSE)),"",VLOOKUP(A83,【入力用】個人登録票!$A$21:$P$50,14,FALSE)) &amp; IF(ISERROR(VLOOKUP(A83,【入力用】個人登録票!$A$59:$P$127,14,FALSE)),"",VLOOKUP(A83,【入力用】個人登録票!$A$59:$P$127,14,FALSE))</f>
        <v/>
      </c>
      <c r="O83" s="297" t="str">
        <f>IF(ISERROR(VLOOKUP(A83,【入力用】個人登録票!$A$21:$P$50,15,FALSE)),"",VLOOKUP(A83,【入力用】個人登録票!$A$21:$P$50,15,FALSE)) &amp; IF(ISERROR(VLOOKUP(A83,【入力用】個人登録票!$A$59:$P$127,15,FALSE)),"",VLOOKUP(A83,【入力用】個人登録票!$A$59:$P$127,15,FALSE))</f>
        <v/>
      </c>
      <c r="P83" s="298" t="str">
        <f>IF(ISERROR(VLOOKUP(A83,【入力用】個人登録票!$A$21:$P$50,16,FALSE)),"",VLOOKUP(A83,【入力用】個人登録票!$A$21:$P$50,16,FALSE)) &amp; IF(ISERROR(VLOOKUP(A83,【入力用】個人登録票!$A$59:$P$127,16,FALSE)),"",VLOOKUP(A83,【入力用】個人登録票!$A$59:$P$127,16,FALSE))</f>
        <v/>
      </c>
      <c r="R83" s="215">
        <f>IF(ISERROR(VLOOKUP(A83,【入力用】個人登録票!$A$59:$R$127,18,FALSE)),"",VLOOKUP(A83,【入力用】個人登録票!$A$59:$R$127,18,FALSE))</f>
        <v>0</v>
      </c>
    </row>
    <row r="84" spans="1:18" ht="19.5" customHeight="1">
      <c r="A84" s="289" t="str">
        <f>【入力用】個人登録票!A84</f>
        <v>56</v>
      </c>
      <c r="B84" s="290" t="str">
        <f>IF(ISERROR(VLOOKUP(A84,【入力用】個人登録票!$A$21:$P$50,2,FALSE)),"",VLOOKUP(A84,【入力用】個人登録票!$A$21:$P$50,2,FALSE)) &amp; IF(ISERROR(VLOOKUP(A84,【入力用】個人登録票!$A$59:$P$127,2,FALSE)),"",VLOOKUP(A84,【入力用】個人登録票!$A$59:$P$127,2,FALSE))</f>
        <v/>
      </c>
      <c r="C84" s="567" t="str">
        <f>IF(ISERROR(VLOOKUP(A84,【入力用】個人登録票!$A$21:$P$50,3,FALSE)),"",VLOOKUP(A84,【入力用】個人登録票!$A$21:$P$50,3,FALSE)) &amp; IF(ISERROR(VLOOKUP(A84,【入力用】個人登録票!$A$59:$P$127,3,FALSE)),"",VLOOKUP(A84,【入力用】個人登録票!$A$59:$P$127,3,FALSE))</f>
        <v/>
      </c>
      <c r="D84" s="568"/>
      <c r="E84" s="291" t="str">
        <f>IF(ISERROR(VLOOKUP(A84,【入力用】個人登録票!$A$21:$P$50,5,FALSE)),"",VLOOKUP(A84,【入力用】個人登録票!$A$21:$P$50,5,FALSE)) &amp; IF(ISERROR(VLOOKUP(A84,【入力用】個人登録票!$A$59:$P$127,5,FALSE)),"",VLOOKUP(A84,【入力用】個人登録票!$A$59:$P$127,5,FALSE))</f>
        <v/>
      </c>
      <c r="F84" s="569" t="str">
        <f>IF(ISERROR(VLOOKUP(A84,【入力用】個人登録票!$A$21:$P$50,6,FALSE)),"",VLOOKUP(A84,【入力用】個人登録票!$A$21:$P$50,6,FALSE)) &amp; IF(ISERROR(VLOOKUP(A84,【入力用】個人登録票!$A$59:$P$127,6,FALSE)),"",VLOOKUP(A84,【入力用】個人登録票!$A$59:$P$127,6,FALSE))</f>
        <v/>
      </c>
      <c r="G84" s="568"/>
      <c r="H84" s="293" t="str">
        <f>IF(ISERROR(VLOOKUP(A84,【入力用】個人登録票!$A$21:$P$50,8,FALSE)),"",VLOOKUP(A84,【入力用】個人登録票!$A$21:$P$50,8,FALSE)) &amp; IF(ISERROR(VLOOKUP(A84,【入力用】個人登録票!$A$59:$P$127,8,FALSE)),"",VLOOKUP(A84,【入力用】個人登録票!$A$59:$P$127,8,FALSE))</f>
        <v/>
      </c>
      <c r="I84" s="292" t="str">
        <f>IF(ISERROR(VLOOKUP(A84,【入力用】個人登録票!$A$21:$P$50,9,FALSE)),"",VLOOKUP(A84,【入力用】個人登録票!$A$21:$P$50,9,FALSE)) &amp; IF(ISERROR(VLOOKUP(A84,【入力用】個人登録票!$A$59:$P$127,9,FALSE)),"",VLOOKUP(A84,【入力用】個人登録票!$A$59:$P$127,9,FALSE))</f>
        <v/>
      </c>
      <c r="J84" s="570" t="str">
        <f>IF(ISERROR(VLOOKUP(A84,【入力用】個人登録票!$A$21:$P$50,10,FALSE)),"",VLOOKUP(A84,【入力用】個人登録票!$A$21:$P$50,10,FALSE)) &amp; IF(ISERROR(VLOOKUP(A84,【入力用】個人登録票!$A$59:$P$127,10,FALSE)),"",VLOOKUP(A84,【入力用】個人登録票!$A$59:$P$127,10,FALSE))</f>
        <v/>
      </c>
      <c r="K84" s="571"/>
      <c r="L84" s="294" t="str">
        <f>TEXT(IF(ISERROR(VLOOKUP(A84,【入力用】個人登録票!$A$21:$P$50,12,FALSE)),"",VLOOKUP(A84,【入力用】個人登録票!$A$21:$P$50,12,FALSE)) &amp; IF(ISERROR(VLOOKUP(A84,【入力用】個人登録票!$A$59:$P$127,12,FALSE)),"",VLOOKUP(A84,【入力用】個人登録票!$A$59:$P$127,12,FALSE)),"ge.m.d")</f>
        <v/>
      </c>
      <c r="M84" s="295" t="str">
        <f>IF(ISERROR(VLOOKUP(A84,【入力用】個人登録票!$A$21:$P$50,13,FALSE)),"",VLOOKUP(A84,【入力用】個人登録票!$A$21:$P$50,13,FALSE)) &amp; IF(ISERROR(VLOOKUP(A84,【入力用】個人登録票!$A$59:$P$127,13,FALSE)),"",VLOOKUP(A84,【入力用】個人登録票!$A$59:$P$127,13,FALSE))</f>
        <v/>
      </c>
      <c r="N84" s="296" t="str">
        <f>IF(ISERROR(VLOOKUP(A84,【入力用】個人登録票!$A$21:$P$50,14,FALSE)),"",VLOOKUP(A84,【入力用】個人登録票!$A$21:$P$50,14,FALSE)) &amp; IF(ISERROR(VLOOKUP(A84,【入力用】個人登録票!$A$59:$P$127,14,FALSE)),"",VLOOKUP(A84,【入力用】個人登録票!$A$59:$P$127,14,FALSE))</f>
        <v/>
      </c>
      <c r="O84" s="297" t="str">
        <f>IF(ISERROR(VLOOKUP(A84,【入力用】個人登録票!$A$21:$P$50,15,FALSE)),"",VLOOKUP(A84,【入力用】個人登録票!$A$21:$P$50,15,FALSE)) &amp; IF(ISERROR(VLOOKUP(A84,【入力用】個人登録票!$A$59:$P$127,15,FALSE)),"",VLOOKUP(A84,【入力用】個人登録票!$A$59:$P$127,15,FALSE))</f>
        <v/>
      </c>
      <c r="P84" s="298" t="str">
        <f>IF(ISERROR(VLOOKUP(A84,【入力用】個人登録票!$A$21:$P$50,16,FALSE)),"",VLOOKUP(A84,【入力用】個人登録票!$A$21:$P$50,16,FALSE)) &amp; IF(ISERROR(VLOOKUP(A84,【入力用】個人登録票!$A$59:$P$127,16,FALSE)),"",VLOOKUP(A84,【入力用】個人登録票!$A$59:$P$127,16,FALSE))</f>
        <v/>
      </c>
      <c r="R84" s="215">
        <f>IF(ISERROR(VLOOKUP(A84,【入力用】個人登録票!$A$59:$R$127,18,FALSE)),"",VLOOKUP(A84,【入力用】個人登録票!$A$59:$R$127,18,FALSE))</f>
        <v>0</v>
      </c>
    </row>
    <row r="85" spans="1:18" ht="19.5" customHeight="1">
      <c r="A85" s="289" t="str">
        <f>【入力用】個人登録票!A85</f>
        <v>57</v>
      </c>
      <c r="B85" s="290" t="str">
        <f>IF(ISERROR(VLOOKUP(A85,【入力用】個人登録票!$A$21:$P$50,2,FALSE)),"",VLOOKUP(A85,【入力用】個人登録票!$A$21:$P$50,2,FALSE)) &amp; IF(ISERROR(VLOOKUP(A85,【入力用】個人登録票!$A$59:$P$127,2,FALSE)),"",VLOOKUP(A85,【入力用】個人登録票!$A$59:$P$127,2,FALSE))</f>
        <v/>
      </c>
      <c r="C85" s="567" t="str">
        <f>IF(ISERROR(VLOOKUP(A85,【入力用】個人登録票!$A$21:$P$50,3,FALSE)),"",VLOOKUP(A85,【入力用】個人登録票!$A$21:$P$50,3,FALSE)) &amp; IF(ISERROR(VLOOKUP(A85,【入力用】個人登録票!$A$59:$P$127,3,FALSE)),"",VLOOKUP(A85,【入力用】個人登録票!$A$59:$P$127,3,FALSE))</f>
        <v/>
      </c>
      <c r="D85" s="568"/>
      <c r="E85" s="291" t="str">
        <f>IF(ISERROR(VLOOKUP(A85,【入力用】個人登録票!$A$21:$P$50,5,FALSE)),"",VLOOKUP(A85,【入力用】個人登録票!$A$21:$P$50,5,FALSE)) &amp; IF(ISERROR(VLOOKUP(A85,【入力用】個人登録票!$A$59:$P$127,5,FALSE)),"",VLOOKUP(A85,【入力用】個人登録票!$A$59:$P$127,5,FALSE))</f>
        <v/>
      </c>
      <c r="F85" s="569" t="str">
        <f>IF(ISERROR(VLOOKUP(A85,【入力用】個人登録票!$A$21:$P$50,6,FALSE)),"",VLOOKUP(A85,【入力用】個人登録票!$A$21:$P$50,6,FALSE)) &amp; IF(ISERROR(VLOOKUP(A85,【入力用】個人登録票!$A$59:$P$127,6,FALSE)),"",VLOOKUP(A85,【入力用】個人登録票!$A$59:$P$127,6,FALSE))</f>
        <v/>
      </c>
      <c r="G85" s="568"/>
      <c r="H85" s="293" t="str">
        <f>IF(ISERROR(VLOOKUP(A85,【入力用】個人登録票!$A$21:$P$50,8,FALSE)),"",VLOOKUP(A85,【入力用】個人登録票!$A$21:$P$50,8,FALSE)) &amp; IF(ISERROR(VLOOKUP(A85,【入力用】個人登録票!$A$59:$P$127,8,FALSE)),"",VLOOKUP(A85,【入力用】個人登録票!$A$59:$P$127,8,FALSE))</f>
        <v/>
      </c>
      <c r="I85" s="292" t="str">
        <f>IF(ISERROR(VLOOKUP(A85,【入力用】個人登録票!$A$21:$P$50,9,FALSE)),"",VLOOKUP(A85,【入力用】個人登録票!$A$21:$P$50,9,FALSE)) &amp; IF(ISERROR(VLOOKUP(A85,【入力用】個人登録票!$A$59:$P$127,9,FALSE)),"",VLOOKUP(A85,【入力用】個人登録票!$A$59:$P$127,9,FALSE))</f>
        <v/>
      </c>
      <c r="J85" s="570" t="str">
        <f>IF(ISERROR(VLOOKUP(A85,【入力用】個人登録票!$A$21:$P$50,10,FALSE)),"",VLOOKUP(A85,【入力用】個人登録票!$A$21:$P$50,10,FALSE)) &amp; IF(ISERROR(VLOOKUP(A85,【入力用】個人登録票!$A$59:$P$127,10,FALSE)),"",VLOOKUP(A85,【入力用】個人登録票!$A$59:$P$127,10,FALSE))</f>
        <v/>
      </c>
      <c r="K85" s="571"/>
      <c r="L85" s="294" t="str">
        <f>TEXT(IF(ISERROR(VLOOKUP(A85,【入力用】個人登録票!$A$21:$P$50,12,FALSE)),"",VLOOKUP(A85,【入力用】個人登録票!$A$21:$P$50,12,FALSE)) &amp; IF(ISERROR(VLOOKUP(A85,【入力用】個人登録票!$A$59:$P$127,12,FALSE)),"",VLOOKUP(A85,【入力用】個人登録票!$A$59:$P$127,12,FALSE)),"ge.m.d")</f>
        <v/>
      </c>
      <c r="M85" s="295" t="str">
        <f>IF(ISERROR(VLOOKUP(A85,【入力用】個人登録票!$A$21:$P$50,13,FALSE)),"",VLOOKUP(A85,【入力用】個人登録票!$A$21:$P$50,13,FALSE)) &amp; IF(ISERROR(VLOOKUP(A85,【入力用】個人登録票!$A$59:$P$127,13,FALSE)),"",VLOOKUP(A85,【入力用】個人登録票!$A$59:$P$127,13,FALSE))</f>
        <v/>
      </c>
      <c r="N85" s="296" t="str">
        <f>IF(ISERROR(VLOOKUP(A85,【入力用】個人登録票!$A$21:$P$50,14,FALSE)),"",VLOOKUP(A85,【入力用】個人登録票!$A$21:$P$50,14,FALSE)) &amp; IF(ISERROR(VLOOKUP(A85,【入力用】個人登録票!$A$59:$P$127,14,FALSE)),"",VLOOKUP(A85,【入力用】個人登録票!$A$59:$P$127,14,FALSE))</f>
        <v/>
      </c>
      <c r="O85" s="297" t="str">
        <f>IF(ISERROR(VLOOKUP(A85,【入力用】個人登録票!$A$21:$P$50,15,FALSE)),"",VLOOKUP(A85,【入力用】個人登録票!$A$21:$P$50,15,FALSE)) &amp; IF(ISERROR(VLOOKUP(A85,【入力用】個人登録票!$A$59:$P$127,15,FALSE)),"",VLOOKUP(A85,【入力用】個人登録票!$A$59:$P$127,15,FALSE))</f>
        <v/>
      </c>
      <c r="P85" s="298" t="str">
        <f>IF(ISERROR(VLOOKUP(A85,【入力用】個人登録票!$A$21:$P$50,16,FALSE)),"",VLOOKUP(A85,【入力用】個人登録票!$A$21:$P$50,16,FALSE)) &amp; IF(ISERROR(VLOOKUP(A85,【入力用】個人登録票!$A$59:$P$127,16,FALSE)),"",VLOOKUP(A85,【入力用】個人登録票!$A$59:$P$127,16,FALSE))</f>
        <v/>
      </c>
      <c r="R85" s="215">
        <f>IF(ISERROR(VLOOKUP(A85,【入力用】個人登録票!$A$59:$R$127,18,FALSE)),"",VLOOKUP(A85,【入力用】個人登録票!$A$59:$R$127,18,FALSE))</f>
        <v>0</v>
      </c>
    </row>
    <row r="86" spans="1:18" ht="19.5" customHeight="1">
      <c r="A86" s="289" t="str">
        <f>【入力用】個人登録票!A86</f>
        <v>58</v>
      </c>
      <c r="B86" s="290" t="str">
        <f>IF(ISERROR(VLOOKUP(A86,【入力用】個人登録票!$A$21:$P$50,2,FALSE)),"",VLOOKUP(A86,【入力用】個人登録票!$A$21:$P$50,2,FALSE)) &amp; IF(ISERROR(VLOOKUP(A86,【入力用】個人登録票!$A$59:$P$127,2,FALSE)),"",VLOOKUP(A86,【入力用】個人登録票!$A$59:$P$127,2,FALSE))</f>
        <v/>
      </c>
      <c r="C86" s="567" t="str">
        <f>IF(ISERROR(VLOOKUP(A86,【入力用】個人登録票!$A$21:$P$50,3,FALSE)),"",VLOOKUP(A86,【入力用】個人登録票!$A$21:$P$50,3,FALSE)) &amp; IF(ISERROR(VLOOKUP(A86,【入力用】個人登録票!$A$59:$P$127,3,FALSE)),"",VLOOKUP(A86,【入力用】個人登録票!$A$59:$P$127,3,FALSE))</f>
        <v/>
      </c>
      <c r="D86" s="568"/>
      <c r="E86" s="291" t="str">
        <f>IF(ISERROR(VLOOKUP(A86,【入力用】個人登録票!$A$21:$P$50,5,FALSE)),"",VLOOKUP(A86,【入力用】個人登録票!$A$21:$P$50,5,FALSE)) &amp; IF(ISERROR(VLOOKUP(A86,【入力用】個人登録票!$A$59:$P$127,5,FALSE)),"",VLOOKUP(A86,【入力用】個人登録票!$A$59:$P$127,5,FALSE))</f>
        <v/>
      </c>
      <c r="F86" s="569" t="str">
        <f>IF(ISERROR(VLOOKUP(A86,【入力用】個人登録票!$A$21:$P$50,6,FALSE)),"",VLOOKUP(A86,【入力用】個人登録票!$A$21:$P$50,6,FALSE)) &amp; IF(ISERROR(VLOOKUP(A86,【入力用】個人登録票!$A$59:$P$127,6,FALSE)),"",VLOOKUP(A86,【入力用】個人登録票!$A$59:$P$127,6,FALSE))</f>
        <v/>
      </c>
      <c r="G86" s="568"/>
      <c r="H86" s="293" t="str">
        <f>IF(ISERROR(VLOOKUP(A86,【入力用】個人登録票!$A$21:$P$50,8,FALSE)),"",VLOOKUP(A86,【入力用】個人登録票!$A$21:$P$50,8,FALSE)) &amp; IF(ISERROR(VLOOKUP(A86,【入力用】個人登録票!$A$59:$P$127,8,FALSE)),"",VLOOKUP(A86,【入力用】個人登録票!$A$59:$P$127,8,FALSE))</f>
        <v/>
      </c>
      <c r="I86" s="292" t="str">
        <f>IF(ISERROR(VLOOKUP(A86,【入力用】個人登録票!$A$21:$P$50,9,FALSE)),"",VLOOKUP(A86,【入力用】個人登録票!$A$21:$P$50,9,FALSE)) &amp; IF(ISERROR(VLOOKUP(A86,【入力用】個人登録票!$A$59:$P$127,9,FALSE)),"",VLOOKUP(A86,【入力用】個人登録票!$A$59:$P$127,9,FALSE))</f>
        <v/>
      </c>
      <c r="J86" s="570" t="str">
        <f>IF(ISERROR(VLOOKUP(A86,【入力用】個人登録票!$A$21:$P$50,10,FALSE)),"",VLOOKUP(A86,【入力用】個人登録票!$A$21:$P$50,10,FALSE)) &amp; IF(ISERROR(VLOOKUP(A86,【入力用】個人登録票!$A$59:$P$127,10,FALSE)),"",VLOOKUP(A86,【入力用】個人登録票!$A$59:$P$127,10,FALSE))</f>
        <v/>
      </c>
      <c r="K86" s="571"/>
      <c r="L86" s="294" t="str">
        <f>TEXT(IF(ISERROR(VLOOKUP(A86,【入力用】個人登録票!$A$21:$P$50,12,FALSE)),"",VLOOKUP(A86,【入力用】個人登録票!$A$21:$P$50,12,FALSE)) &amp; IF(ISERROR(VLOOKUP(A86,【入力用】個人登録票!$A$59:$P$127,12,FALSE)),"",VLOOKUP(A86,【入力用】個人登録票!$A$59:$P$127,12,FALSE)),"ge.m.d")</f>
        <v/>
      </c>
      <c r="M86" s="295" t="str">
        <f>IF(ISERROR(VLOOKUP(A86,【入力用】個人登録票!$A$21:$P$50,13,FALSE)),"",VLOOKUP(A86,【入力用】個人登録票!$A$21:$P$50,13,FALSE)) &amp; IF(ISERROR(VLOOKUP(A86,【入力用】個人登録票!$A$59:$P$127,13,FALSE)),"",VLOOKUP(A86,【入力用】個人登録票!$A$59:$P$127,13,FALSE))</f>
        <v/>
      </c>
      <c r="N86" s="296" t="str">
        <f>IF(ISERROR(VLOOKUP(A86,【入力用】個人登録票!$A$21:$P$50,14,FALSE)),"",VLOOKUP(A86,【入力用】個人登録票!$A$21:$P$50,14,FALSE)) &amp; IF(ISERROR(VLOOKUP(A86,【入力用】個人登録票!$A$59:$P$127,14,FALSE)),"",VLOOKUP(A86,【入力用】個人登録票!$A$59:$P$127,14,FALSE))</f>
        <v/>
      </c>
      <c r="O86" s="297" t="str">
        <f>IF(ISERROR(VLOOKUP(A86,【入力用】個人登録票!$A$21:$P$50,15,FALSE)),"",VLOOKUP(A86,【入力用】個人登録票!$A$21:$P$50,15,FALSE)) &amp; IF(ISERROR(VLOOKUP(A86,【入力用】個人登録票!$A$59:$P$127,15,FALSE)),"",VLOOKUP(A86,【入力用】個人登録票!$A$59:$P$127,15,FALSE))</f>
        <v/>
      </c>
      <c r="P86" s="298" t="str">
        <f>IF(ISERROR(VLOOKUP(A86,【入力用】個人登録票!$A$21:$P$50,16,FALSE)),"",VLOOKUP(A86,【入力用】個人登録票!$A$21:$P$50,16,FALSE)) &amp; IF(ISERROR(VLOOKUP(A86,【入力用】個人登録票!$A$59:$P$127,16,FALSE)),"",VLOOKUP(A86,【入力用】個人登録票!$A$59:$P$127,16,FALSE))</f>
        <v/>
      </c>
      <c r="R86" s="215">
        <f>IF(ISERROR(VLOOKUP(A86,【入力用】個人登録票!$A$59:$R$127,18,FALSE)),"",VLOOKUP(A86,【入力用】個人登録票!$A$59:$R$127,18,FALSE))</f>
        <v>0</v>
      </c>
    </row>
    <row r="87" spans="1:18" ht="19.5" customHeight="1">
      <c r="A87" s="289" t="str">
        <f>【入力用】個人登録票!A87</f>
        <v>59</v>
      </c>
      <c r="B87" s="290" t="str">
        <f>IF(ISERROR(VLOOKUP(A87,【入力用】個人登録票!$A$21:$P$50,2,FALSE)),"",VLOOKUP(A87,【入力用】個人登録票!$A$21:$P$50,2,FALSE)) &amp; IF(ISERROR(VLOOKUP(A87,【入力用】個人登録票!$A$59:$P$127,2,FALSE)),"",VLOOKUP(A87,【入力用】個人登録票!$A$59:$P$127,2,FALSE))</f>
        <v/>
      </c>
      <c r="C87" s="567" t="str">
        <f>IF(ISERROR(VLOOKUP(A87,【入力用】個人登録票!$A$21:$P$50,3,FALSE)),"",VLOOKUP(A87,【入力用】個人登録票!$A$21:$P$50,3,FALSE)) &amp; IF(ISERROR(VLOOKUP(A87,【入力用】個人登録票!$A$59:$P$127,3,FALSE)),"",VLOOKUP(A87,【入力用】個人登録票!$A$59:$P$127,3,FALSE))</f>
        <v/>
      </c>
      <c r="D87" s="568"/>
      <c r="E87" s="291" t="str">
        <f>IF(ISERROR(VLOOKUP(A87,【入力用】個人登録票!$A$21:$P$50,5,FALSE)),"",VLOOKUP(A87,【入力用】個人登録票!$A$21:$P$50,5,FALSE)) &amp; IF(ISERROR(VLOOKUP(A87,【入力用】個人登録票!$A$59:$P$127,5,FALSE)),"",VLOOKUP(A87,【入力用】個人登録票!$A$59:$P$127,5,FALSE))</f>
        <v/>
      </c>
      <c r="F87" s="569" t="str">
        <f>IF(ISERROR(VLOOKUP(A87,【入力用】個人登録票!$A$21:$P$50,6,FALSE)),"",VLOOKUP(A87,【入力用】個人登録票!$A$21:$P$50,6,FALSE)) &amp; IF(ISERROR(VLOOKUP(A87,【入力用】個人登録票!$A$59:$P$127,6,FALSE)),"",VLOOKUP(A87,【入力用】個人登録票!$A$59:$P$127,6,FALSE))</f>
        <v/>
      </c>
      <c r="G87" s="568"/>
      <c r="H87" s="293" t="str">
        <f>IF(ISERROR(VLOOKUP(A87,【入力用】個人登録票!$A$21:$P$50,8,FALSE)),"",VLOOKUP(A87,【入力用】個人登録票!$A$21:$P$50,8,FALSE)) &amp; IF(ISERROR(VLOOKUP(A87,【入力用】個人登録票!$A$59:$P$127,8,FALSE)),"",VLOOKUP(A87,【入力用】個人登録票!$A$59:$P$127,8,FALSE))</f>
        <v/>
      </c>
      <c r="I87" s="292" t="str">
        <f>IF(ISERROR(VLOOKUP(A87,【入力用】個人登録票!$A$21:$P$50,9,FALSE)),"",VLOOKUP(A87,【入力用】個人登録票!$A$21:$P$50,9,FALSE)) &amp; IF(ISERROR(VLOOKUP(A87,【入力用】個人登録票!$A$59:$P$127,9,FALSE)),"",VLOOKUP(A87,【入力用】個人登録票!$A$59:$P$127,9,FALSE))</f>
        <v/>
      </c>
      <c r="J87" s="570" t="str">
        <f>IF(ISERROR(VLOOKUP(A87,【入力用】個人登録票!$A$21:$P$50,10,FALSE)),"",VLOOKUP(A87,【入力用】個人登録票!$A$21:$P$50,10,FALSE)) &amp; IF(ISERROR(VLOOKUP(A87,【入力用】個人登録票!$A$59:$P$127,10,FALSE)),"",VLOOKUP(A87,【入力用】個人登録票!$A$59:$P$127,10,FALSE))</f>
        <v/>
      </c>
      <c r="K87" s="571"/>
      <c r="L87" s="294" t="str">
        <f>TEXT(IF(ISERROR(VLOOKUP(A87,【入力用】個人登録票!$A$21:$P$50,12,FALSE)),"",VLOOKUP(A87,【入力用】個人登録票!$A$21:$P$50,12,FALSE)) &amp; IF(ISERROR(VLOOKUP(A87,【入力用】個人登録票!$A$59:$P$127,12,FALSE)),"",VLOOKUP(A87,【入力用】個人登録票!$A$59:$P$127,12,FALSE)),"ge.m.d")</f>
        <v/>
      </c>
      <c r="M87" s="295" t="str">
        <f>IF(ISERROR(VLOOKUP(A87,【入力用】個人登録票!$A$21:$P$50,13,FALSE)),"",VLOOKUP(A87,【入力用】個人登録票!$A$21:$P$50,13,FALSE)) &amp; IF(ISERROR(VLOOKUP(A87,【入力用】個人登録票!$A$59:$P$127,13,FALSE)),"",VLOOKUP(A87,【入力用】個人登録票!$A$59:$P$127,13,FALSE))</f>
        <v/>
      </c>
      <c r="N87" s="296" t="str">
        <f>IF(ISERROR(VLOOKUP(A87,【入力用】個人登録票!$A$21:$P$50,14,FALSE)),"",VLOOKUP(A87,【入力用】個人登録票!$A$21:$P$50,14,FALSE)) &amp; IF(ISERROR(VLOOKUP(A87,【入力用】個人登録票!$A$59:$P$127,14,FALSE)),"",VLOOKUP(A87,【入力用】個人登録票!$A$59:$P$127,14,FALSE))</f>
        <v/>
      </c>
      <c r="O87" s="297" t="str">
        <f>IF(ISERROR(VLOOKUP(A87,【入力用】個人登録票!$A$21:$P$50,15,FALSE)),"",VLOOKUP(A87,【入力用】個人登録票!$A$21:$P$50,15,FALSE)) &amp; IF(ISERROR(VLOOKUP(A87,【入力用】個人登録票!$A$59:$P$127,15,FALSE)),"",VLOOKUP(A87,【入力用】個人登録票!$A$59:$P$127,15,FALSE))</f>
        <v/>
      </c>
      <c r="P87" s="298" t="str">
        <f>IF(ISERROR(VLOOKUP(A87,【入力用】個人登録票!$A$21:$P$50,16,FALSE)),"",VLOOKUP(A87,【入力用】個人登録票!$A$21:$P$50,16,FALSE)) &amp; IF(ISERROR(VLOOKUP(A87,【入力用】個人登録票!$A$59:$P$127,16,FALSE)),"",VLOOKUP(A87,【入力用】個人登録票!$A$59:$P$127,16,FALSE))</f>
        <v/>
      </c>
      <c r="R87" s="215">
        <f>IF(ISERROR(VLOOKUP(A87,【入力用】個人登録票!$A$59:$R$127,18,FALSE)),"",VLOOKUP(A87,【入力用】個人登録票!$A$59:$R$127,18,FALSE))</f>
        <v>0</v>
      </c>
    </row>
    <row r="88" spans="1:18" ht="19.5" customHeight="1">
      <c r="A88" s="289" t="str">
        <f>【入力用】個人登録票!A88</f>
        <v>60</v>
      </c>
      <c r="B88" s="290" t="str">
        <f>IF(ISERROR(VLOOKUP(A88,【入力用】個人登録票!$A$21:$P$50,2,FALSE)),"",VLOOKUP(A88,【入力用】個人登録票!$A$21:$P$50,2,FALSE)) &amp; IF(ISERROR(VLOOKUP(A88,【入力用】個人登録票!$A$59:$P$127,2,FALSE)),"",VLOOKUP(A88,【入力用】個人登録票!$A$59:$P$127,2,FALSE))</f>
        <v/>
      </c>
      <c r="C88" s="567" t="str">
        <f>IF(ISERROR(VLOOKUP(A88,【入力用】個人登録票!$A$21:$P$50,3,FALSE)),"",VLOOKUP(A88,【入力用】個人登録票!$A$21:$P$50,3,FALSE)) &amp; IF(ISERROR(VLOOKUP(A88,【入力用】個人登録票!$A$59:$P$127,3,FALSE)),"",VLOOKUP(A88,【入力用】個人登録票!$A$59:$P$127,3,FALSE))</f>
        <v/>
      </c>
      <c r="D88" s="568"/>
      <c r="E88" s="291" t="str">
        <f>IF(ISERROR(VLOOKUP(A88,【入力用】個人登録票!$A$21:$P$50,5,FALSE)),"",VLOOKUP(A88,【入力用】個人登録票!$A$21:$P$50,5,FALSE)) &amp; IF(ISERROR(VLOOKUP(A88,【入力用】個人登録票!$A$59:$P$127,5,FALSE)),"",VLOOKUP(A88,【入力用】個人登録票!$A$59:$P$127,5,FALSE))</f>
        <v/>
      </c>
      <c r="F88" s="569" t="str">
        <f>IF(ISERROR(VLOOKUP(A88,【入力用】個人登録票!$A$21:$P$50,6,FALSE)),"",VLOOKUP(A88,【入力用】個人登録票!$A$21:$P$50,6,FALSE)) &amp; IF(ISERROR(VLOOKUP(A88,【入力用】個人登録票!$A$59:$P$127,6,FALSE)),"",VLOOKUP(A88,【入力用】個人登録票!$A$59:$P$127,6,FALSE))</f>
        <v/>
      </c>
      <c r="G88" s="568"/>
      <c r="H88" s="293" t="str">
        <f>IF(ISERROR(VLOOKUP(A88,【入力用】個人登録票!$A$21:$P$50,8,FALSE)),"",VLOOKUP(A88,【入力用】個人登録票!$A$21:$P$50,8,FALSE)) &amp; IF(ISERROR(VLOOKUP(A88,【入力用】個人登録票!$A$59:$P$127,8,FALSE)),"",VLOOKUP(A88,【入力用】個人登録票!$A$59:$P$127,8,FALSE))</f>
        <v/>
      </c>
      <c r="I88" s="292" t="str">
        <f>IF(ISERROR(VLOOKUP(A88,【入力用】個人登録票!$A$21:$P$50,9,FALSE)),"",VLOOKUP(A88,【入力用】個人登録票!$A$21:$P$50,9,FALSE)) &amp; IF(ISERROR(VLOOKUP(A88,【入力用】個人登録票!$A$59:$P$127,9,FALSE)),"",VLOOKUP(A88,【入力用】個人登録票!$A$59:$P$127,9,FALSE))</f>
        <v/>
      </c>
      <c r="J88" s="570" t="str">
        <f>IF(ISERROR(VLOOKUP(A88,【入力用】個人登録票!$A$21:$P$50,10,FALSE)),"",VLOOKUP(A88,【入力用】個人登録票!$A$21:$P$50,10,FALSE)) &amp; IF(ISERROR(VLOOKUP(A88,【入力用】個人登録票!$A$59:$P$127,10,FALSE)),"",VLOOKUP(A88,【入力用】個人登録票!$A$59:$P$127,10,FALSE))</f>
        <v/>
      </c>
      <c r="K88" s="571"/>
      <c r="L88" s="294" t="str">
        <f>TEXT(IF(ISERROR(VLOOKUP(A88,【入力用】個人登録票!$A$21:$P$50,12,FALSE)),"",VLOOKUP(A88,【入力用】個人登録票!$A$21:$P$50,12,FALSE)) &amp; IF(ISERROR(VLOOKUP(A88,【入力用】個人登録票!$A$59:$P$127,12,FALSE)),"",VLOOKUP(A88,【入力用】個人登録票!$A$59:$P$127,12,FALSE)),"ge.m.d")</f>
        <v/>
      </c>
      <c r="M88" s="295" t="str">
        <f>IF(ISERROR(VLOOKUP(A88,【入力用】個人登録票!$A$21:$P$50,13,FALSE)),"",VLOOKUP(A88,【入力用】個人登録票!$A$21:$P$50,13,FALSE)) &amp; IF(ISERROR(VLOOKUP(A88,【入力用】個人登録票!$A$59:$P$127,13,FALSE)),"",VLOOKUP(A88,【入力用】個人登録票!$A$59:$P$127,13,FALSE))</f>
        <v/>
      </c>
      <c r="N88" s="296" t="str">
        <f>IF(ISERROR(VLOOKUP(A88,【入力用】個人登録票!$A$21:$P$50,14,FALSE)),"",VLOOKUP(A88,【入力用】個人登録票!$A$21:$P$50,14,FALSE)) &amp; IF(ISERROR(VLOOKUP(A88,【入力用】個人登録票!$A$59:$P$127,14,FALSE)),"",VLOOKUP(A88,【入力用】個人登録票!$A$59:$P$127,14,FALSE))</f>
        <v/>
      </c>
      <c r="O88" s="297" t="str">
        <f>IF(ISERROR(VLOOKUP(A88,【入力用】個人登録票!$A$21:$P$50,15,FALSE)),"",VLOOKUP(A88,【入力用】個人登録票!$A$21:$P$50,15,FALSE)) &amp; IF(ISERROR(VLOOKUP(A88,【入力用】個人登録票!$A$59:$P$127,15,FALSE)),"",VLOOKUP(A88,【入力用】個人登録票!$A$59:$P$127,15,FALSE))</f>
        <v/>
      </c>
      <c r="P88" s="298" t="str">
        <f>IF(ISERROR(VLOOKUP(A88,【入力用】個人登録票!$A$21:$P$50,16,FALSE)),"",VLOOKUP(A88,【入力用】個人登録票!$A$21:$P$50,16,FALSE)) &amp; IF(ISERROR(VLOOKUP(A88,【入力用】個人登録票!$A$59:$P$127,16,FALSE)),"",VLOOKUP(A88,【入力用】個人登録票!$A$59:$P$127,16,FALSE))</f>
        <v/>
      </c>
      <c r="R88" s="215">
        <f>IF(ISERROR(VLOOKUP(A88,【入力用】個人登録票!$A$59:$R$127,18,FALSE)),"",VLOOKUP(A88,【入力用】個人登録票!$A$59:$R$127,18,FALSE))</f>
        <v>0</v>
      </c>
    </row>
    <row r="89" spans="1:18" ht="19.5" customHeight="1">
      <c r="A89" s="289" t="str">
        <f>【入力用】個人登録票!A89</f>
        <v>61</v>
      </c>
      <c r="B89" s="290" t="str">
        <f>IF(ISERROR(VLOOKUP(A89,【入力用】個人登録票!$A$21:$P$50,2,FALSE)),"",VLOOKUP(A89,【入力用】個人登録票!$A$21:$P$50,2,FALSE)) &amp; IF(ISERROR(VLOOKUP(A89,【入力用】個人登録票!$A$59:$P$127,2,FALSE)),"",VLOOKUP(A89,【入力用】個人登録票!$A$59:$P$127,2,FALSE))</f>
        <v/>
      </c>
      <c r="C89" s="567" t="str">
        <f>IF(ISERROR(VLOOKUP(A89,【入力用】個人登録票!$A$21:$P$50,3,FALSE)),"",VLOOKUP(A89,【入力用】個人登録票!$A$21:$P$50,3,FALSE)) &amp; IF(ISERROR(VLOOKUP(A89,【入力用】個人登録票!$A$59:$P$127,3,FALSE)),"",VLOOKUP(A89,【入力用】個人登録票!$A$59:$P$127,3,FALSE))</f>
        <v/>
      </c>
      <c r="D89" s="568"/>
      <c r="E89" s="291" t="str">
        <f>IF(ISERROR(VLOOKUP(A89,【入力用】個人登録票!$A$21:$P$50,5,FALSE)),"",VLOOKUP(A89,【入力用】個人登録票!$A$21:$P$50,5,FALSE)) &amp; IF(ISERROR(VLOOKUP(A89,【入力用】個人登録票!$A$59:$P$127,5,FALSE)),"",VLOOKUP(A89,【入力用】個人登録票!$A$59:$P$127,5,FALSE))</f>
        <v/>
      </c>
      <c r="F89" s="569" t="str">
        <f>IF(ISERROR(VLOOKUP(A89,【入力用】個人登録票!$A$21:$P$50,6,FALSE)),"",VLOOKUP(A89,【入力用】個人登録票!$A$21:$P$50,6,FALSE)) &amp; IF(ISERROR(VLOOKUP(A89,【入力用】個人登録票!$A$59:$P$127,6,FALSE)),"",VLOOKUP(A89,【入力用】個人登録票!$A$59:$P$127,6,FALSE))</f>
        <v/>
      </c>
      <c r="G89" s="568"/>
      <c r="H89" s="293" t="str">
        <f>IF(ISERROR(VLOOKUP(A89,【入力用】個人登録票!$A$21:$P$50,8,FALSE)),"",VLOOKUP(A89,【入力用】個人登録票!$A$21:$P$50,8,FALSE)) &amp; IF(ISERROR(VLOOKUP(A89,【入力用】個人登録票!$A$59:$P$127,8,FALSE)),"",VLOOKUP(A89,【入力用】個人登録票!$A$59:$P$127,8,FALSE))</f>
        <v/>
      </c>
      <c r="I89" s="292" t="str">
        <f>IF(ISERROR(VLOOKUP(A89,【入力用】個人登録票!$A$21:$P$50,9,FALSE)),"",VLOOKUP(A89,【入力用】個人登録票!$A$21:$P$50,9,FALSE)) &amp; IF(ISERROR(VLOOKUP(A89,【入力用】個人登録票!$A$59:$P$127,9,FALSE)),"",VLOOKUP(A89,【入力用】個人登録票!$A$59:$P$127,9,FALSE))</f>
        <v/>
      </c>
      <c r="J89" s="570" t="str">
        <f>IF(ISERROR(VLOOKUP(A89,【入力用】個人登録票!$A$21:$P$50,10,FALSE)),"",VLOOKUP(A89,【入力用】個人登録票!$A$21:$P$50,10,FALSE)) &amp; IF(ISERROR(VLOOKUP(A89,【入力用】個人登録票!$A$59:$P$127,10,FALSE)),"",VLOOKUP(A89,【入力用】個人登録票!$A$59:$P$127,10,FALSE))</f>
        <v/>
      </c>
      <c r="K89" s="571"/>
      <c r="L89" s="294" t="str">
        <f>TEXT(IF(ISERROR(VLOOKUP(A89,【入力用】個人登録票!$A$21:$P$50,12,FALSE)),"",VLOOKUP(A89,【入力用】個人登録票!$A$21:$P$50,12,FALSE)) &amp; IF(ISERROR(VLOOKUP(A89,【入力用】個人登録票!$A$59:$P$127,12,FALSE)),"",VLOOKUP(A89,【入力用】個人登録票!$A$59:$P$127,12,FALSE)),"ge.m.d")</f>
        <v/>
      </c>
      <c r="M89" s="295" t="str">
        <f>IF(ISERROR(VLOOKUP(A89,【入力用】個人登録票!$A$21:$P$50,13,FALSE)),"",VLOOKUP(A89,【入力用】個人登録票!$A$21:$P$50,13,FALSE)) &amp; IF(ISERROR(VLOOKUP(A89,【入力用】個人登録票!$A$59:$P$127,13,FALSE)),"",VLOOKUP(A89,【入力用】個人登録票!$A$59:$P$127,13,FALSE))</f>
        <v/>
      </c>
      <c r="N89" s="296" t="str">
        <f>IF(ISERROR(VLOOKUP(A89,【入力用】個人登録票!$A$21:$P$50,14,FALSE)),"",VLOOKUP(A89,【入力用】個人登録票!$A$21:$P$50,14,FALSE)) &amp; IF(ISERROR(VLOOKUP(A89,【入力用】個人登録票!$A$59:$P$127,14,FALSE)),"",VLOOKUP(A89,【入力用】個人登録票!$A$59:$P$127,14,FALSE))</f>
        <v/>
      </c>
      <c r="O89" s="297" t="str">
        <f>IF(ISERROR(VLOOKUP(A89,【入力用】個人登録票!$A$21:$P$50,15,FALSE)),"",VLOOKUP(A89,【入力用】個人登録票!$A$21:$P$50,15,FALSE)) &amp; IF(ISERROR(VLOOKUP(A89,【入力用】個人登録票!$A$59:$P$127,15,FALSE)),"",VLOOKUP(A89,【入力用】個人登録票!$A$59:$P$127,15,FALSE))</f>
        <v/>
      </c>
      <c r="P89" s="298" t="str">
        <f>IF(ISERROR(VLOOKUP(A89,【入力用】個人登録票!$A$21:$P$50,16,FALSE)),"",VLOOKUP(A89,【入力用】個人登録票!$A$21:$P$50,16,FALSE)) &amp; IF(ISERROR(VLOOKUP(A89,【入力用】個人登録票!$A$59:$P$127,16,FALSE)),"",VLOOKUP(A89,【入力用】個人登録票!$A$59:$P$127,16,FALSE))</f>
        <v/>
      </c>
      <c r="R89" s="215">
        <f>IF(ISERROR(VLOOKUP(A89,【入力用】個人登録票!$A$59:$R$127,18,FALSE)),"",VLOOKUP(A89,【入力用】個人登録票!$A$59:$R$127,18,FALSE))</f>
        <v>0</v>
      </c>
    </row>
    <row r="90" spans="1:18" ht="19.5" customHeight="1">
      <c r="A90" s="289" t="str">
        <f>【入力用】個人登録票!A90</f>
        <v>62</v>
      </c>
      <c r="B90" s="290" t="str">
        <f>IF(ISERROR(VLOOKUP(A90,【入力用】個人登録票!$A$21:$P$50,2,FALSE)),"",VLOOKUP(A90,【入力用】個人登録票!$A$21:$P$50,2,FALSE)) &amp; IF(ISERROR(VLOOKUP(A90,【入力用】個人登録票!$A$59:$P$127,2,FALSE)),"",VLOOKUP(A90,【入力用】個人登録票!$A$59:$P$127,2,FALSE))</f>
        <v/>
      </c>
      <c r="C90" s="567" t="str">
        <f>IF(ISERROR(VLOOKUP(A90,【入力用】個人登録票!$A$21:$P$50,3,FALSE)),"",VLOOKUP(A90,【入力用】個人登録票!$A$21:$P$50,3,FALSE)) &amp; IF(ISERROR(VLOOKUP(A90,【入力用】個人登録票!$A$59:$P$127,3,FALSE)),"",VLOOKUP(A90,【入力用】個人登録票!$A$59:$P$127,3,FALSE))</f>
        <v/>
      </c>
      <c r="D90" s="568"/>
      <c r="E90" s="291" t="str">
        <f>IF(ISERROR(VLOOKUP(A90,【入力用】個人登録票!$A$21:$P$50,5,FALSE)),"",VLOOKUP(A90,【入力用】個人登録票!$A$21:$P$50,5,FALSE)) &amp; IF(ISERROR(VLOOKUP(A90,【入力用】個人登録票!$A$59:$P$127,5,FALSE)),"",VLOOKUP(A90,【入力用】個人登録票!$A$59:$P$127,5,FALSE))</f>
        <v/>
      </c>
      <c r="F90" s="569" t="str">
        <f>IF(ISERROR(VLOOKUP(A90,【入力用】個人登録票!$A$21:$P$50,6,FALSE)),"",VLOOKUP(A90,【入力用】個人登録票!$A$21:$P$50,6,FALSE)) &amp; IF(ISERROR(VLOOKUP(A90,【入力用】個人登録票!$A$59:$P$127,6,FALSE)),"",VLOOKUP(A90,【入力用】個人登録票!$A$59:$P$127,6,FALSE))</f>
        <v/>
      </c>
      <c r="G90" s="568"/>
      <c r="H90" s="293" t="str">
        <f>IF(ISERROR(VLOOKUP(A90,【入力用】個人登録票!$A$21:$P$50,8,FALSE)),"",VLOOKUP(A90,【入力用】個人登録票!$A$21:$P$50,8,FALSE)) &amp; IF(ISERROR(VLOOKUP(A90,【入力用】個人登録票!$A$59:$P$127,8,FALSE)),"",VLOOKUP(A90,【入力用】個人登録票!$A$59:$P$127,8,FALSE))</f>
        <v/>
      </c>
      <c r="I90" s="292" t="str">
        <f>IF(ISERROR(VLOOKUP(A90,【入力用】個人登録票!$A$21:$P$50,9,FALSE)),"",VLOOKUP(A90,【入力用】個人登録票!$A$21:$P$50,9,FALSE)) &amp; IF(ISERROR(VLOOKUP(A90,【入力用】個人登録票!$A$59:$P$127,9,FALSE)),"",VLOOKUP(A90,【入力用】個人登録票!$A$59:$P$127,9,FALSE))</f>
        <v/>
      </c>
      <c r="J90" s="570" t="str">
        <f>IF(ISERROR(VLOOKUP(A90,【入力用】個人登録票!$A$21:$P$50,10,FALSE)),"",VLOOKUP(A90,【入力用】個人登録票!$A$21:$P$50,10,FALSE)) &amp; IF(ISERROR(VLOOKUP(A90,【入力用】個人登録票!$A$59:$P$127,10,FALSE)),"",VLOOKUP(A90,【入力用】個人登録票!$A$59:$P$127,10,FALSE))</f>
        <v/>
      </c>
      <c r="K90" s="571"/>
      <c r="L90" s="294" t="str">
        <f>TEXT(IF(ISERROR(VLOOKUP(A90,【入力用】個人登録票!$A$21:$P$50,12,FALSE)),"",VLOOKUP(A90,【入力用】個人登録票!$A$21:$P$50,12,FALSE)) &amp; IF(ISERROR(VLOOKUP(A90,【入力用】個人登録票!$A$59:$P$127,12,FALSE)),"",VLOOKUP(A90,【入力用】個人登録票!$A$59:$P$127,12,FALSE)),"ge.m.d")</f>
        <v/>
      </c>
      <c r="M90" s="295" t="str">
        <f>IF(ISERROR(VLOOKUP(A90,【入力用】個人登録票!$A$21:$P$50,13,FALSE)),"",VLOOKUP(A90,【入力用】個人登録票!$A$21:$P$50,13,FALSE)) &amp; IF(ISERROR(VLOOKUP(A90,【入力用】個人登録票!$A$59:$P$127,13,FALSE)),"",VLOOKUP(A90,【入力用】個人登録票!$A$59:$P$127,13,FALSE))</f>
        <v/>
      </c>
      <c r="N90" s="296" t="str">
        <f>IF(ISERROR(VLOOKUP(A90,【入力用】個人登録票!$A$21:$P$50,14,FALSE)),"",VLOOKUP(A90,【入力用】個人登録票!$A$21:$P$50,14,FALSE)) &amp; IF(ISERROR(VLOOKUP(A90,【入力用】個人登録票!$A$59:$P$127,14,FALSE)),"",VLOOKUP(A90,【入力用】個人登録票!$A$59:$P$127,14,FALSE))</f>
        <v/>
      </c>
      <c r="O90" s="297" t="str">
        <f>IF(ISERROR(VLOOKUP(A90,【入力用】個人登録票!$A$21:$P$50,15,FALSE)),"",VLOOKUP(A90,【入力用】個人登録票!$A$21:$P$50,15,FALSE)) &amp; IF(ISERROR(VLOOKUP(A90,【入力用】個人登録票!$A$59:$P$127,15,FALSE)),"",VLOOKUP(A90,【入力用】個人登録票!$A$59:$P$127,15,FALSE))</f>
        <v/>
      </c>
      <c r="P90" s="298" t="str">
        <f>IF(ISERROR(VLOOKUP(A90,【入力用】個人登録票!$A$21:$P$50,16,FALSE)),"",VLOOKUP(A90,【入力用】個人登録票!$A$21:$P$50,16,FALSE)) &amp; IF(ISERROR(VLOOKUP(A90,【入力用】個人登録票!$A$59:$P$127,16,FALSE)),"",VLOOKUP(A90,【入力用】個人登録票!$A$59:$P$127,16,FALSE))</f>
        <v/>
      </c>
      <c r="R90" s="215">
        <f>IF(ISERROR(VLOOKUP(A90,【入力用】個人登録票!$A$59:$R$127,18,FALSE)),"",VLOOKUP(A90,【入力用】個人登録票!$A$59:$R$127,18,FALSE))</f>
        <v>0</v>
      </c>
    </row>
    <row r="91" spans="1:18" ht="19.5" customHeight="1">
      <c r="A91" s="289" t="str">
        <f>【入力用】個人登録票!A91</f>
        <v>63</v>
      </c>
      <c r="B91" s="290" t="str">
        <f>IF(ISERROR(VLOOKUP(A91,【入力用】個人登録票!$A$21:$P$50,2,FALSE)),"",VLOOKUP(A91,【入力用】個人登録票!$A$21:$P$50,2,FALSE)) &amp; IF(ISERROR(VLOOKUP(A91,【入力用】個人登録票!$A$59:$P$127,2,FALSE)),"",VLOOKUP(A91,【入力用】個人登録票!$A$59:$P$127,2,FALSE))</f>
        <v/>
      </c>
      <c r="C91" s="567" t="str">
        <f>IF(ISERROR(VLOOKUP(A91,【入力用】個人登録票!$A$21:$P$50,3,FALSE)),"",VLOOKUP(A91,【入力用】個人登録票!$A$21:$P$50,3,FALSE)) &amp; IF(ISERROR(VLOOKUP(A91,【入力用】個人登録票!$A$59:$P$127,3,FALSE)),"",VLOOKUP(A91,【入力用】個人登録票!$A$59:$P$127,3,FALSE))</f>
        <v/>
      </c>
      <c r="D91" s="568"/>
      <c r="E91" s="291" t="str">
        <f>IF(ISERROR(VLOOKUP(A91,【入力用】個人登録票!$A$21:$P$50,5,FALSE)),"",VLOOKUP(A91,【入力用】個人登録票!$A$21:$P$50,5,FALSE)) &amp; IF(ISERROR(VLOOKUP(A91,【入力用】個人登録票!$A$59:$P$127,5,FALSE)),"",VLOOKUP(A91,【入力用】個人登録票!$A$59:$P$127,5,FALSE))</f>
        <v/>
      </c>
      <c r="F91" s="569" t="str">
        <f>IF(ISERROR(VLOOKUP(A91,【入力用】個人登録票!$A$21:$P$50,6,FALSE)),"",VLOOKUP(A91,【入力用】個人登録票!$A$21:$P$50,6,FALSE)) &amp; IF(ISERROR(VLOOKUP(A91,【入力用】個人登録票!$A$59:$P$127,6,FALSE)),"",VLOOKUP(A91,【入力用】個人登録票!$A$59:$P$127,6,FALSE))</f>
        <v/>
      </c>
      <c r="G91" s="568"/>
      <c r="H91" s="293" t="str">
        <f>IF(ISERROR(VLOOKUP(A91,【入力用】個人登録票!$A$21:$P$50,8,FALSE)),"",VLOOKUP(A91,【入力用】個人登録票!$A$21:$P$50,8,FALSE)) &amp; IF(ISERROR(VLOOKUP(A91,【入力用】個人登録票!$A$59:$P$127,8,FALSE)),"",VLOOKUP(A91,【入力用】個人登録票!$A$59:$P$127,8,FALSE))</f>
        <v/>
      </c>
      <c r="I91" s="292" t="str">
        <f>IF(ISERROR(VLOOKUP(A91,【入力用】個人登録票!$A$21:$P$50,9,FALSE)),"",VLOOKUP(A91,【入力用】個人登録票!$A$21:$P$50,9,FALSE)) &amp; IF(ISERROR(VLOOKUP(A91,【入力用】個人登録票!$A$59:$P$127,9,FALSE)),"",VLOOKUP(A91,【入力用】個人登録票!$A$59:$P$127,9,FALSE))</f>
        <v/>
      </c>
      <c r="J91" s="570" t="str">
        <f>IF(ISERROR(VLOOKUP(A91,【入力用】個人登録票!$A$21:$P$50,10,FALSE)),"",VLOOKUP(A91,【入力用】個人登録票!$A$21:$P$50,10,FALSE)) &amp; IF(ISERROR(VLOOKUP(A91,【入力用】個人登録票!$A$59:$P$127,10,FALSE)),"",VLOOKUP(A91,【入力用】個人登録票!$A$59:$P$127,10,FALSE))</f>
        <v/>
      </c>
      <c r="K91" s="571"/>
      <c r="L91" s="294" t="str">
        <f>TEXT(IF(ISERROR(VLOOKUP(A91,【入力用】個人登録票!$A$21:$P$50,12,FALSE)),"",VLOOKUP(A91,【入力用】個人登録票!$A$21:$P$50,12,FALSE)) &amp; IF(ISERROR(VLOOKUP(A91,【入力用】個人登録票!$A$59:$P$127,12,FALSE)),"",VLOOKUP(A91,【入力用】個人登録票!$A$59:$P$127,12,FALSE)),"ge.m.d")</f>
        <v/>
      </c>
      <c r="M91" s="295" t="str">
        <f>IF(ISERROR(VLOOKUP(A91,【入力用】個人登録票!$A$21:$P$50,13,FALSE)),"",VLOOKUP(A91,【入力用】個人登録票!$A$21:$P$50,13,FALSE)) &amp; IF(ISERROR(VLOOKUP(A91,【入力用】個人登録票!$A$59:$P$127,13,FALSE)),"",VLOOKUP(A91,【入力用】個人登録票!$A$59:$P$127,13,FALSE))</f>
        <v/>
      </c>
      <c r="N91" s="296" t="str">
        <f>IF(ISERROR(VLOOKUP(A91,【入力用】個人登録票!$A$21:$P$50,14,FALSE)),"",VLOOKUP(A91,【入力用】個人登録票!$A$21:$P$50,14,FALSE)) &amp; IF(ISERROR(VLOOKUP(A91,【入力用】個人登録票!$A$59:$P$127,14,FALSE)),"",VLOOKUP(A91,【入力用】個人登録票!$A$59:$P$127,14,FALSE))</f>
        <v/>
      </c>
      <c r="O91" s="297" t="str">
        <f>IF(ISERROR(VLOOKUP(A91,【入力用】個人登録票!$A$21:$P$50,15,FALSE)),"",VLOOKUP(A91,【入力用】個人登録票!$A$21:$P$50,15,FALSE)) &amp; IF(ISERROR(VLOOKUP(A91,【入力用】個人登録票!$A$59:$P$127,15,FALSE)),"",VLOOKUP(A91,【入力用】個人登録票!$A$59:$P$127,15,FALSE))</f>
        <v/>
      </c>
      <c r="P91" s="298" t="str">
        <f>IF(ISERROR(VLOOKUP(A91,【入力用】個人登録票!$A$21:$P$50,16,FALSE)),"",VLOOKUP(A91,【入力用】個人登録票!$A$21:$P$50,16,FALSE)) &amp; IF(ISERROR(VLOOKUP(A91,【入力用】個人登録票!$A$59:$P$127,16,FALSE)),"",VLOOKUP(A91,【入力用】個人登録票!$A$59:$P$127,16,FALSE))</f>
        <v/>
      </c>
      <c r="R91" s="215">
        <f>IF(ISERROR(VLOOKUP(A91,【入力用】個人登録票!$A$59:$R$127,18,FALSE)),"",VLOOKUP(A91,【入力用】個人登録票!$A$59:$R$127,18,FALSE))</f>
        <v>0</v>
      </c>
    </row>
    <row r="92" spans="1:18" ht="19.5" customHeight="1">
      <c r="A92" s="289" t="str">
        <f>【入力用】個人登録票!A92</f>
        <v>64</v>
      </c>
      <c r="B92" s="290" t="str">
        <f>IF(ISERROR(VLOOKUP(A92,【入力用】個人登録票!$A$21:$P$50,2,FALSE)),"",VLOOKUP(A92,【入力用】個人登録票!$A$21:$P$50,2,FALSE)) &amp; IF(ISERROR(VLOOKUP(A92,【入力用】個人登録票!$A$59:$P$127,2,FALSE)),"",VLOOKUP(A92,【入力用】個人登録票!$A$59:$P$127,2,FALSE))</f>
        <v/>
      </c>
      <c r="C92" s="567" t="str">
        <f>IF(ISERROR(VLOOKUP(A92,【入力用】個人登録票!$A$21:$P$50,3,FALSE)),"",VLOOKUP(A92,【入力用】個人登録票!$A$21:$P$50,3,FALSE)) &amp; IF(ISERROR(VLOOKUP(A92,【入力用】個人登録票!$A$59:$P$127,3,FALSE)),"",VLOOKUP(A92,【入力用】個人登録票!$A$59:$P$127,3,FALSE))</f>
        <v/>
      </c>
      <c r="D92" s="568"/>
      <c r="E92" s="291" t="str">
        <f>IF(ISERROR(VLOOKUP(A92,【入力用】個人登録票!$A$21:$P$50,5,FALSE)),"",VLOOKUP(A92,【入力用】個人登録票!$A$21:$P$50,5,FALSE)) &amp; IF(ISERROR(VLOOKUP(A92,【入力用】個人登録票!$A$59:$P$127,5,FALSE)),"",VLOOKUP(A92,【入力用】個人登録票!$A$59:$P$127,5,FALSE))</f>
        <v/>
      </c>
      <c r="F92" s="569" t="str">
        <f>IF(ISERROR(VLOOKUP(A92,【入力用】個人登録票!$A$21:$P$50,6,FALSE)),"",VLOOKUP(A92,【入力用】個人登録票!$A$21:$P$50,6,FALSE)) &amp; IF(ISERROR(VLOOKUP(A92,【入力用】個人登録票!$A$59:$P$127,6,FALSE)),"",VLOOKUP(A92,【入力用】個人登録票!$A$59:$P$127,6,FALSE))</f>
        <v/>
      </c>
      <c r="G92" s="568"/>
      <c r="H92" s="293" t="str">
        <f>IF(ISERROR(VLOOKUP(A92,【入力用】個人登録票!$A$21:$P$50,8,FALSE)),"",VLOOKUP(A92,【入力用】個人登録票!$A$21:$P$50,8,FALSE)) &amp; IF(ISERROR(VLOOKUP(A92,【入力用】個人登録票!$A$59:$P$127,8,FALSE)),"",VLOOKUP(A92,【入力用】個人登録票!$A$59:$P$127,8,FALSE))</f>
        <v/>
      </c>
      <c r="I92" s="292" t="str">
        <f>IF(ISERROR(VLOOKUP(A92,【入力用】個人登録票!$A$21:$P$50,9,FALSE)),"",VLOOKUP(A92,【入力用】個人登録票!$A$21:$P$50,9,FALSE)) &amp; IF(ISERROR(VLOOKUP(A92,【入力用】個人登録票!$A$59:$P$127,9,FALSE)),"",VLOOKUP(A92,【入力用】個人登録票!$A$59:$P$127,9,FALSE))</f>
        <v/>
      </c>
      <c r="J92" s="570" t="str">
        <f>IF(ISERROR(VLOOKUP(A92,【入力用】個人登録票!$A$21:$P$50,10,FALSE)),"",VLOOKUP(A92,【入力用】個人登録票!$A$21:$P$50,10,FALSE)) &amp; IF(ISERROR(VLOOKUP(A92,【入力用】個人登録票!$A$59:$P$127,10,FALSE)),"",VLOOKUP(A92,【入力用】個人登録票!$A$59:$P$127,10,FALSE))</f>
        <v/>
      </c>
      <c r="K92" s="571"/>
      <c r="L92" s="294" t="str">
        <f>TEXT(IF(ISERROR(VLOOKUP(A92,【入力用】個人登録票!$A$21:$P$50,12,FALSE)),"",VLOOKUP(A92,【入力用】個人登録票!$A$21:$P$50,12,FALSE)) &amp; IF(ISERROR(VLOOKUP(A92,【入力用】個人登録票!$A$59:$P$127,12,FALSE)),"",VLOOKUP(A92,【入力用】個人登録票!$A$59:$P$127,12,FALSE)),"ge.m.d")</f>
        <v/>
      </c>
      <c r="M92" s="295" t="str">
        <f>IF(ISERROR(VLOOKUP(A92,【入力用】個人登録票!$A$21:$P$50,13,FALSE)),"",VLOOKUP(A92,【入力用】個人登録票!$A$21:$P$50,13,FALSE)) &amp; IF(ISERROR(VLOOKUP(A92,【入力用】個人登録票!$A$59:$P$127,13,FALSE)),"",VLOOKUP(A92,【入力用】個人登録票!$A$59:$P$127,13,FALSE))</f>
        <v/>
      </c>
      <c r="N92" s="296" t="str">
        <f>IF(ISERROR(VLOOKUP(A92,【入力用】個人登録票!$A$21:$P$50,14,FALSE)),"",VLOOKUP(A92,【入力用】個人登録票!$A$21:$P$50,14,FALSE)) &amp; IF(ISERROR(VLOOKUP(A92,【入力用】個人登録票!$A$59:$P$127,14,FALSE)),"",VLOOKUP(A92,【入力用】個人登録票!$A$59:$P$127,14,FALSE))</f>
        <v/>
      </c>
      <c r="O92" s="297" t="str">
        <f>IF(ISERROR(VLOOKUP(A92,【入力用】個人登録票!$A$21:$P$50,15,FALSE)),"",VLOOKUP(A92,【入力用】個人登録票!$A$21:$P$50,15,FALSE)) &amp; IF(ISERROR(VLOOKUP(A92,【入力用】個人登録票!$A$59:$P$127,15,FALSE)),"",VLOOKUP(A92,【入力用】個人登録票!$A$59:$P$127,15,FALSE))</f>
        <v/>
      </c>
      <c r="P92" s="298" t="str">
        <f>IF(ISERROR(VLOOKUP(A92,【入力用】個人登録票!$A$21:$P$50,16,FALSE)),"",VLOOKUP(A92,【入力用】個人登録票!$A$21:$P$50,16,FALSE)) &amp; IF(ISERROR(VLOOKUP(A92,【入力用】個人登録票!$A$59:$P$127,16,FALSE)),"",VLOOKUP(A92,【入力用】個人登録票!$A$59:$P$127,16,FALSE))</f>
        <v/>
      </c>
      <c r="R92" s="215">
        <f>IF(ISERROR(VLOOKUP(A92,【入力用】個人登録票!$A$59:$R$127,18,FALSE)),"",VLOOKUP(A92,【入力用】個人登録票!$A$59:$R$127,18,FALSE))</f>
        <v>0</v>
      </c>
    </row>
    <row r="93" spans="1:18" ht="19.5" customHeight="1">
      <c r="A93" s="289" t="str">
        <f>【入力用】個人登録票!A93</f>
        <v>65</v>
      </c>
      <c r="B93" s="290" t="str">
        <f>IF(ISERROR(VLOOKUP(A93,【入力用】個人登録票!$A$21:$P$50,2,FALSE)),"",VLOOKUP(A93,【入力用】個人登録票!$A$21:$P$50,2,FALSE)) &amp; IF(ISERROR(VLOOKUP(A93,【入力用】個人登録票!$A$59:$P$127,2,FALSE)),"",VLOOKUP(A93,【入力用】個人登録票!$A$59:$P$127,2,FALSE))</f>
        <v/>
      </c>
      <c r="C93" s="567" t="str">
        <f>IF(ISERROR(VLOOKUP(A93,【入力用】個人登録票!$A$21:$P$50,3,FALSE)),"",VLOOKUP(A93,【入力用】個人登録票!$A$21:$P$50,3,FALSE)) &amp; IF(ISERROR(VLOOKUP(A93,【入力用】個人登録票!$A$59:$P$127,3,FALSE)),"",VLOOKUP(A93,【入力用】個人登録票!$A$59:$P$127,3,FALSE))</f>
        <v/>
      </c>
      <c r="D93" s="568"/>
      <c r="E93" s="291" t="str">
        <f>IF(ISERROR(VLOOKUP(A93,【入力用】個人登録票!$A$21:$P$50,5,FALSE)),"",VLOOKUP(A93,【入力用】個人登録票!$A$21:$P$50,5,FALSE)) &amp; IF(ISERROR(VLOOKUP(A93,【入力用】個人登録票!$A$59:$P$127,5,FALSE)),"",VLOOKUP(A93,【入力用】個人登録票!$A$59:$P$127,5,FALSE))</f>
        <v/>
      </c>
      <c r="F93" s="569" t="str">
        <f>IF(ISERROR(VLOOKUP(A93,【入力用】個人登録票!$A$21:$P$50,6,FALSE)),"",VLOOKUP(A93,【入力用】個人登録票!$A$21:$P$50,6,FALSE)) &amp; IF(ISERROR(VLOOKUP(A93,【入力用】個人登録票!$A$59:$P$127,6,FALSE)),"",VLOOKUP(A93,【入力用】個人登録票!$A$59:$P$127,6,FALSE))</f>
        <v/>
      </c>
      <c r="G93" s="568"/>
      <c r="H93" s="293" t="str">
        <f>IF(ISERROR(VLOOKUP(A93,【入力用】個人登録票!$A$21:$P$50,8,FALSE)),"",VLOOKUP(A93,【入力用】個人登録票!$A$21:$P$50,8,FALSE)) &amp; IF(ISERROR(VLOOKUP(A93,【入力用】個人登録票!$A$59:$P$127,8,FALSE)),"",VLOOKUP(A93,【入力用】個人登録票!$A$59:$P$127,8,FALSE))</f>
        <v/>
      </c>
      <c r="I93" s="292" t="str">
        <f>IF(ISERROR(VLOOKUP(A93,【入力用】個人登録票!$A$21:$P$50,9,FALSE)),"",VLOOKUP(A93,【入力用】個人登録票!$A$21:$P$50,9,FALSE)) &amp; IF(ISERROR(VLOOKUP(A93,【入力用】個人登録票!$A$59:$P$127,9,FALSE)),"",VLOOKUP(A93,【入力用】個人登録票!$A$59:$P$127,9,FALSE))</f>
        <v/>
      </c>
      <c r="J93" s="570" t="str">
        <f>IF(ISERROR(VLOOKUP(A93,【入力用】個人登録票!$A$21:$P$50,10,FALSE)),"",VLOOKUP(A93,【入力用】個人登録票!$A$21:$P$50,10,FALSE)) &amp; IF(ISERROR(VLOOKUP(A93,【入力用】個人登録票!$A$59:$P$127,10,FALSE)),"",VLOOKUP(A93,【入力用】個人登録票!$A$59:$P$127,10,FALSE))</f>
        <v/>
      </c>
      <c r="K93" s="571"/>
      <c r="L93" s="294" t="str">
        <f>TEXT(IF(ISERROR(VLOOKUP(A93,【入力用】個人登録票!$A$21:$P$50,12,FALSE)),"",VLOOKUP(A93,【入力用】個人登録票!$A$21:$P$50,12,FALSE)) &amp; IF(ISERROR(VLOOKUP(A93,【入力用】個人登録票!$A$59:$P$127,12,FALSE)),"",VLOOKUP(A93,【入力用】個人登録票!$A$59:$P$127,12,FALSE)),"ge.m.d")</f>
        <v/>
      </c>
      <c r="M93" s="295" t="str">
        <f>IF(ISERROR(VLOOKUP(A93,【入力用】個人登録票!$A$21:$P$50,13,FALSE)),"",VLOOKUP(A93,【入力用】個人登録票!$A$21:$P$50,13,FALSE)) &amp; IF(ISERROR(VLOOKUP(A93,【入力用】個人登録票!$A$59:$P$127,13,FALSE)),"",VLOOKUP(A93,【入力用】個人登録票!$A$59:$P$127,13,FALSE))</f>
        <v/>
      </c>
      <c r="N93" s="296" t="str">
        <f>IF(ISERROR(VLOOKUP(A93,【入力用】個人登録票!$A$21:$P$50,14,FALSE)),"",VLOOKUP(A93,【入力用】個人登録票!$A$21:$P$50,14,FALSE)) &amp; IF(ISERROR(VLOOKUP(A93,【入力用】個人登録票!$A$59:$P$127,14,FALSE)),"",VLOOKUP(A93,【入力用】個人登録票!$A$59:$P$127,14,FALSE))</f>
        <v/>
      </c>
      <c r="O93" s="297" t="str">
        <f>IF(ISERROR(VLOOKUP(A93,【入力用】個人登録票!$A$21:$P$50,15,FALSE)),"",VLOOKUP(A93,【入力用】個人登録票!$A$21:$P$50,15,FALSE)) &amp; IF(ISERROR(VLOOKUP(A93,【入力用】個人登録票!$A$59:$P$127,15,FALSE)),"",VLOOKUP(A93,【入力用】個人登録票!$A$59:$P$127,15,FALSE))</f>
        <v/>
      </c>
      <c r="P93" s="298" t="str">
        <f>IF(ISERROR(VLOOKUP(A93,【入力用】個人登録票!$A$21:$P$50,16,FALSE)),"",VLOOKUP(A93,【入力用】個人登録票!$A$21:$P$50,16,FALSE)) &amp; IF(ISERROR(VLOOKUP(A93,【入力用】個人登録票!$A$59:$P$127,16,FALSE)),"",VLOOKUP(A93,【入力用】個人登録票!$A$59:$P$127,16,FALSE))</f>
        <v/>
      </c>
      <c r="R93" s="215">
        <f>IF(ISERROR(VLOOKUP(A93,【入力用】個人登録票!$A$59:$R$127,18,FALSE)),"",VLOOKUP(A93,【入力用】個人登録票!$A$59:$R$127,18,FALSE))</f>
        <v>0</v>
      </c>
    </row>
    <row r="94" spans="1:18" ht="19.5" customHeight="1">
      <c r="A94" s="289" t="str">
        <f>【入力用】個人登録票!A94</f>
        <v>66</v>
      </c>
      <c r="B94" s="290" t="str">
        <f>IF(ISERROR(VLOOKUP(A94,【入力用】個人登録票!$A$21:$P$50,2,FALSE)),"",VLOOKUP(A94,【入力用】個人登録票!$A$21:$P$50,2,FALSE)) &amp; IF(ISERROR(VLOOKUP(A94,【入力用】個人登録票!$A$59:$P$127,2,FALSE)),"",VLOOKUP(A94,【入力用】個人登録票!$A$59:$P$127,2,FALSE))</f>
        <v/>
      </c>
      <c r="C94" s="567" t="str">
        <f>IF(ISERROR(VLOOKUP(A94,【入力用】個人登録票!$A$21:$P$50,3,FALSE)),"",VLOOKUP(A94,【入力用】個人登録票!$A$21:$P$50,3,FALSE)) &amp; IF(ISERROR(VLOOKUP(A94,【入力用】個人登録票!$A$59:$P$127,3,FALSE)),"",VLOOKUP(A94,【入力用】個人登録票!$A$59:$P$127,3,FALSE))</f>
        <v/>
      </c>
      <c r="D94" s="568"/>
      <c r="E94" s="291" t="str">
        <f>IF(ISERROR(VLOOKUP(A94,【入力用】個人登録票!$A$21:$P$50,5,FALSE)),"",VLOOKUP(A94,【入力用】個人登録票!$A$21:$P$50,5,FALSE)) &amp; IF(ISERROR(VLOOKUP(A94,【入力用】個人登録票!$A$59:$P$127,5,FALSE)),"",VLOOKUP(A94,【入力用】個人登録票!$A$59:$P$127,5,FALSE))</f>
        <v/>
      </c>
      <c r="F94" s="569" t="str">
        <f>IF(ISERROR(VLOOKUP(A94,【入力用】個人登録票!$A$21:$P$50,6,FALSE)),"",VLOOKUP(A94,【入力用】個人登録票!$A$21:$P$50,6,FALSE)) &amp; IF(ISERROR(VLOOKUP(A94,【入力用】個人登録票!$A$59:$P$127,6,FALSE)),"",VLOOKUP(A94,【入力用】個人登録票!$A$59:$P$127,6,FALSE))</f>
        <v/>
      </c>
      <c r="G94" s="568"/>
      <c r="H94" s="293" t="str">
        <f>IF(ISERROR(VLOOKUP(A94,【入力用】個人登録票!$A$21:$P$50,8,FALSE)),"",VLOOKUP(A94,【入力用】個人登録票!$A$21:$P$50,8,FALSE)) &amp; IF(ISERROR(VLOOKUP(A94,【入力用】個人登録票!$A$59:$P$127,8,FALSE)),"",VLOOKUP(A94,【入力用】個人登録票!$A$59:$P$127,8,FALSE))</f>
        <v/>
      </c>
      <c r="I94" s="292" t="str">
        <f>IF(ISERROR(VLOOKUP(A94,【入力用】個人登録票!$A$21:$P$50,9,FALSE)),"",VLOOKUP(A94,【入力用】個人登録票!$A$21:$P$50,9,FALSE)) &amp; IF(ISERROR(VLOOKUP(A94,【入力用】個人登録票!$A$59:$P$127,9,FALSE)),"",VLOOKUP(A94,【入力用】個人登録票!$A$59:$P$127,9,FALSE))</f>
        <v/>
      </c>
      <c r="J94" s="570" t="str">
        <f>IF(ISERROR(VLOOKUP(A94,【入力用】個人登録票!$A$21:$P$50,10,FALSE)),"",VLOOKUP(A94,【入力用】個人登録票!$A$21:$P$50,10,FALSE)) &amp; IF(ISERROR(VLOOKUP(A94,【入力用】個人登録票!$A$59:$P$127,10,FALSE)),"",VLOOKUP(A94,【入力用】個人登録票!$A$59:$P$127,10,FALSE))</f>
        <v/>
      </c>
      <c r="K94" s="571"/>
      <c r="L94" s="294" t="str">
        <f>TEXT(IF(ISERROR(VLOOKUP(A94,【入力用】個人登録票!$A$21:$P$50,12,FALSE)),"",VLOOKUP(A94,【入力用】個人登録票!$A$21:$P$50,12,FALSE)) &amp; IF(ISERROR(VLOOKUP(A94,【入力用】個人登録票!$A$59:$P$127,12,FALSE)),"",VLOOKUP(A94,【入力用】個人登録票!$A$59:$P$127,12,FALSE)),"ge.m.d")</f>
        <v/>
      </c>
      <c r="M94" s="295" t="str">
        <f>IF(ISERROR(VLOOKUP(A94,【入力用】個人登録票!$A$21:$P$50,13,FALSE)),"",VLOOKUP(A94,【入力用】個人登録票!$A$21:$P$50,13,FALSE)) &amp; IF(ISERROR(VLOOKUP(A94,【入力用】個人登録票!$A$59:$P$127,13,FALSE)),"",VLOOKUP(A94,【入力用】個人登録票!$A$59:$P$127,13,FALSE))</f>
        <v/>
      </c>
      <c r="N94" s="296" t="str">
        <f>IF(ISERROR(VLOOKUP(A94,【入力用】個人登録票!$A$21:$P$50,14,FALSE)),"",VLOOKUP(A94,【入力用】個人登録票!$A$21:$P$50,14,FALSE)) &amp; IF(ISERROR(VLOOKUP(A94,【入力用】個人登録票!$A$59:$P$127,14,FALSE)),"",VLOOKUP(A94,【入力用】個人登録票!$A$59:$P$127,14,FALSE))</f>
        <v/>
      </c>
      <c r="O94" s="297" t="str">
        <f>IF(ISERROR(VLOOKUP(A94,【入力用】個人登録票!$A$21:$P$50,15,FALSE)),"",VLOOKUP(A94,【入力用】個人登録票!$A$21:$P$50,15,FALSE)) &amp; IF(ISERROR(VLOOKUP(A94,【入力用】個人登録票!$A$59:$P$127,15,FALSE)),"",VLOOKUP(A94,【入力用】個人登録票!$A$59:$P$127,15,FALSE))</f>
        <v/>
      </c>
      <c r="P94" s="298" t="str">
        <f>IF(ISERROR(VLOOKUP(A94,【入力用】個人登録票!$A$21:$P$50,16,FALSE)),"",VLOOKUP(A94,【入力用】個人登録票!$A$21:$P$50,16,FALSE)) &amp; IF(ISERROR(VLOOKUP(A94,【入力用】個人登録票!$A$59:$P$127,16,FALSE)),"",VLOOKUP(A94,【入力用】個人登録票!$A$59:$P$127,16,FALSE))</f>
        <v/>
      </c>
      <c r="R94" s="215">
        <f>IF(ISERROR(VLOOKUP(A94,【入力用】個人登録票!$A$59:$R$127,18,FALSE)),"",VLOOKUP(A94,【入力用】個人登録票!$A$59:$R$127,18,FALSE))</f>
        <v>0</v>
      </c>
    </row>
    <row r="95" spans="1:18" ht="19.5" customHeight="1">
      <c r="A95" s="289" t="str">
        <f>【入力用】個人登録票!A95</f>
        <v>67</v>
      </c>
      <c r="B95" s="290" t="str">
        <f>IF(ISERROR(VLOOKUP(A95,【入力用】個人登録票!$A$21:$P$50,2,FALSE)),"",VLOOKUP(A95,【入力用】個人登録票!$A$21:$P$50,2,FALSE)) &amp; IF(ISERROR(VLOOKUP(A95,【入力用】個人登録票!$A$59:$P$127,2,FALSE)),"",VLOOKUP(A95,【入力用】個人登録票!$A$59:$P$127,2,FALSE))</f>
        <v/>
      </c>
      <c r="C95" s="567" t="str">
        <f>IF(ISERROR(VLOOKUP(A95,【入力用】個人登録票!$A$21:$P$50,3,FALSE)),"",VLOOKUP(A95,【入力用】個人登録票!$A$21:$P$50,3,FALSE)) &amp; IF(ISERROR(VLOOKUP(A95,【入力用】個人登録票!$A$59:$P$127,3,FALSE)),"",VLOOKUP(A95,【入力用】個人登録票!$A$59:$P$127,3,FALSE))</f>
        <v/>
      </c>
      <c r="D95" s="568"/>
      <c r="E95" s="291" t="str">
        <f>IF(ISERROR(VLOOKUP(A95,【入力用】個人登録票!$A$21:$P$50,5,FALSE)),"",VLOOKUP(A95,【入力用】個人登録票!$A$21:$P$50,5,FALSE)) &amp; IF(ISERROR(VLOOKUP(A95,【入力用】個人登録票!$A$59:$P$127,5,FALSE)),"",VLOOKUP(A95,【入力用】個人登録票!$A$59:$P$127,5,FALSE))</f>
        <v/>
      </c>
      <c r="F95" s="569" t="str">
        <f>IF(ISERROR(VLOOKUP(A95,【入力用】個人登録票!$A$21:$P$50,6,FALSE)),"",VLOOKUP(A95,【入力用】個人登録票!$A$21:$P$50,6,FALSE)) &amp; IF(ISERROR(VLOOKUP(A95,【入力用】個人登録票!$A$59:$P$127,6,FALSE)),"",VLOOKUP(A95,【入力用】個人登録票!$A$59:$P$127,6,FALSE))</f>
        <v/>
      </c>
      <c r="G95" s="568"/>
      <c r="H95" s="293" t="str">
        <f>IF(ISERROR(VLOOKUP(A95,【入力用】個人登録票!$A$21:$P$50,8,FALSE)),"",VLOOKUP(A95,【入力用】個人登録票!$A$21:$P$50,8,FALSE)) &amp; IF(ISERROR(VLOOKUP(A95,【入力用】個人登録票!$A$59:$P$127,8,FALSE)),"",VLOOKUP(A95,【入力用】個人登録票!$A$59:$P$127,8,FALSE))</f>
        <v/>
      </c>
      <c r="I95" s="292" t="str">
        <f>IF(ISERROR(VLOOKUP(A95,【入力用】個人登録票!$A$21:$P$50,9,FALSE)),"",VLOOKUP(A95,【入力用】個人登録票!$A$21:$P$50,9,FALSE)) &amp; IF(ISERROR(VLOOKUP(A95,【入力用】個人登録票!$A$59:$P$127,9,FALSE)),"",VLOOKUP(A95,【入力用】個人登録票!$A$59:$P$127,9,FALSE))</f>
        <v/>
      </c>
      <c r="J95" s="570" t="str">
        <f>IF(ISERROR(VLOOKUP(A95,【入力用】個人登録票!$A$21:$P$50,10,FALSE)),"",VLOOKUP(A95,【入力用】個人登録票!$A$21:$P$50,10,FALSE)) &amp; IF(ISERROR(VLOOKUP(A95,【入力用】個人登録票!$A$59:$P$127,10,FALSE)),"",VLOOKUP(A95,【入力用】個人登録票!$A$59:$P$127,10,FALSE))</f>
        <v/>
      </c>
      <c r="K95" s="571"/>
      <c r="L95" s="294" t="str">
        <f>TEXT(IF(ISERROR(VLOOKUP(A95,【入力用】個人登録票!$A$21:$P$50,12,FALSE)),"",VLOOKUP(A95,【入力用】個人登録票!$A$21:$P$50,12,FALSE)) &amp; IF(ISERROR(VLOOKUP(A95,【入力用】個人登録票!$A$59:$P$127,12,FALSE)),"",VLOOKUP(A95,【入力用】個人登録票!$A$59:$P$127,12,FALSE)),"ge.m.d")</f>
        <v/>
      </c>
      <c r="M95" s="295" t="str">
        <f>IF(ISERROR(VLOOKUP(A95,【入力用】個人登録票!$A$21:$P$50,13,FALSE)),"",VLOOKUP(A95,【入力用】個人登録票!$A$21:$P$50,13,FALSE)) &amp; IF(ISERROR(VLOOKUP(A95,【入力用】個人登録票!$A$59:$P$127,13,FALSE)),"",VLOOKUP(A95,【入力用】個人登録票!$A$59:$P$127,13,FALSE))</f>
        <v/>
      </c>
      <c r="N95" s="296" t="str">
        <f>IF(ISERROR(VLOOKUP(A95,【入力用】個人登録票!$A$21:$P$50,14,FALSE)),"",VLOOKUP(A95,【入力用】個人登録票!$A$21:$P$50,14,FALSE)) &amp; IF(ISERROR(VLOOKUP(A95,【入力用】個人登録票!$A$59:$P$127,14,FALSE)),"",VLOOKUP(A95,【入力用】個人登録票!$A$59:$P$127,14,FALSE))</f>
        <v/>
      </c>
      <c r="O95" s="297" t="str">
        <f>IF(ISERROR(VLOOKUP(A95,【入力用】個人登録票!$A$21:$P$50,15,FALSE)),"",VLOOKUP(A95,【入力用】個人登録票!$A$21:$P$50,15,FALSE)) &amp; IF(ISERROR(VLOOKUP(A95,【入力用】個人登録票!$A$59:$P$127,15,FALSE)),"",VLOOKUP(A95,【入力用】個人登録票!$A$59:$P$127,15,FALSE))</f>
        <v/>
      </c>
      <c r="P95" s="298" t="str">
        <f>IF(ISERROR(VLOOKUP(A95,【入力用】個人登録票!$A$21:$P$50,16,FALSE)),"",VLOOKUP(A95,【入力用】個人登録票!$A$21:$P$50,16,FALSE)) &amp; IF(ISERROR(VLOOKUP(A95,【入力用】個人登録票!$A$59:$P$127,16,FALSE)),"",VLOOKUP(A95,【入力用】個人登録票!$A$59:$P$127,16,FALSE))</f>
        <v/>
      </c>
      <c r="R95" s="215">
        <f>IF(ISERROR(VLOOKUP(A95,【入力用】個人登録票!$A$59:$R$127,18,FALSE)),"",VLOOKUP(A95,【入力用】個人登録票!$A$59:$R$127,18,FALSE))</f>
        <v>0</v>
      </c>
    </row>
    <row r="96" spans="1:18" ht="19.5" customHeight="1">
      <c r="A96" s="289" t="str">
        <f>【入力用】個人登録票!A96</f>
        <v>68</v>
      </c>
      <c r="B96" s="290" t="str">
        <f>IF(ISERROR(VLOOKUP(A96,【入力用】個人登録票!$A$21:$P$50,2,FALSE)),"",VLOOKUP(A96,【入力用】個人登録票!$A$21:$P$50,2,FALSE)) &amp; IF(ISERROR(VLOOKUP(A96,【入力用】個人登録票!$A$59:$P$127,2,FALSE)),"",VLOOKUP(A96,【入力用】個人登録票!$A$59:$P$127,2,FALSE))</f>
        <v/>
      </c>
      <c r="C96" s="567" t="str">
        <f>IF(ISERROR(VLOOKUP(A96,【入力用】個人登録票!$A$21:$P$50,3,FALSE)),"",VLOOKUP(A96,【入力用】個人登録票!$A$21:$P$50,3,FALSE)) &amp; IF(ISERROR(VLOOKUP(A96,【入力用】個人登録票!$A$59:$P$127,3,FALSE)),"",VLOOKUP(A96,【入力用】個人登録票!$A$59:$P$127,3,FALSE))</f>
        <v/>
      </c>
      <c r="D96" s="568"/>
      <c r="E96" s="291" t="str">
        <f>IF(ISERROR(VLOOKUP(A96,【入力用】個人登録票!$A$21:$P$50,5,FALSE)),"",VLOOKUP(A96,【入力用】個人登録票!$A$21:$P$50,5,FALSE)) &amp; IF(ISERROR(VLOOKUP(A96,【入力用】個人登録票!$A$59:$P$127,5,FALSE)),"",VLOOKUP(A96,【入力用】個人登録票!$A$59:$P$127,5,FALSE))</f>
        <v/>
      </c>
      <c r="F96" s="569" t="str">
        <f>IF(ISERROR(VLOOKUP(A96,【入力用】個人登録票!$A$21:$P$50,6,FALSE)),"",VLOOKUP(A96,【入力用】個人登録票!$A$21:$P$50,6,FALSE)) &amp; IF(ISERROR(VLOOKUP(A96,【入力用】個人登録票!$A$59:$P$127,6,FALSE)),"",VLOOKUP(A96,【入力用】個人登録票!$A$59:$P$127,6,FALSE))</f>
        <v/>
      </c>
      <c r="G96" s="568"/>
      <c r="H96" s="293" t="str">
        <f>IF(ISERROR(VLOOKUP(A96,【入力用】個人登録票!$A$21:$P$50,8,FALSE)),"",VLOOKUP(A96,【入力用】個人登録票!$A$21:$P$50,8,FALSE)) &amp; IF(ISERROR(VLOOKUP(A96,【入力用】個人登録票!$A$59:$P$127,8,FALSE)),"",VLOOKUP(A96,【入力用】個人登録票!$A$59:$P$127,8,FALSE))</f>
        <v/>
      </c>
      <c r="I96" s="292" t="str">
        <f>IF(ISERROR(VLOOKUP(A96,【入力用】個人登録票!$A$21:$P$50,9,FALSE)),"",VLOOKUP(A96,【入力用】個人登録票!$A$21:$P$50,9,FALSE)) &amp; IF(ISERROR(VLOOKUP(A96,【入力用】個人登録票!$A$59:$P$127,9,FALSE)),"",VLOOKUP(A96,【入力用】個人登録票!$A$59:$P$127,9,FALSE))</f>
        <v/>
      </c>
      <c r="J96" s="570" t="str">
        <f>IF(ISERROR(VLOOKUP(A96,【入力用】個人登録票!$A$21:$P$50,10,FALSE)),"",VLOOKUP(A96,【入力用】個人登録票!$A$21:$P$50,10,FALSE)) &amp; IF(ISERROR(VLOOKUP(A96,【入力用】個人登録票!$A$59:$P$127,10,FALSE)),"",VLOOKUP(A96,【入力用】個人登録票!$A$59:$P$127,10,FALSE))</f>
        <v/>
      </c>
      <c r="K96" s="571"/>
      <c r="L96" s="294" t="str">
        <f>TEXT(IF(ISERROR(VLOOKUP(A96,【入力用】個人登録票!$A$21:$P$50,12,FALSE)),"",VLOOKUP(A96,【入力用】個人登録票!$A$21:$P$50,12,FALSE)) &amp; IF(ISERROR(VLOOKUP(A96,【入力用】個人登録票!$A$59:$P$127,12,FALSE)),"",VLOOKUP(A96,【入力用】個人登録票!$A$59:$P$127,12,FALSE)),"ge.m.d")</f>
        <v/>
      </c>
      <c r="M96" s="295" t="str">
        <f>IF(ISERROR(VLOOKUP(A96,【入力用】個人登録票!$A$21:$P$50,13,FALSE)),"",VLOOKUP(A96,【入力用】個人登録票!$A$21:$P$50,13,FALSE)) &amp; IF(ISERROR(VLOOKUP(A96,【入力用】個人登録票!$A$59:$P$127,13,FALSE)),"",VLOOKUP(A96,【入力用】個人登録票!$A$59:$P$127,13,FALSE))</f>
        <v/>
      </c>
      <c r="N96" s="296" t="str">
        <f>IF(ISERROR(VLOOKUP(A96,【入力用】個人登録票!$A$21:$P$50,14,FALSE)),"",VLOOKUP(A96,【入力用】個人登録票!$A$21:$P$50,14,FALSE)) &amp; IF(ISERROR(VLOOKUP(A96,【入力用】個人登録票!$A$59:$P$127,14,FALSE)),"",VLOOKUP(A96,【入力用】個人登録票!$A$59:$P$127,14,FALSE))</f>
        <v/>
      </c>
      <c r="O96" s="297" t="str">
        <f>IF(ISERROR(VLOOKUP(A96,【入力用】個人登録票!$A$21:$P$50,15,FALSE)),"",VLOOKUP(A96,【入力用】個人登録票!$A$21:$P$50,15,FALSE)) &amp; IF(ISERROR(VLOOKUP(A96,【入力用】個人登録票!$A$59:$P$127,15,FALSE)),"",VLOOKUP(A96,【入力用】個人登録票!$A$59:$P$127,15,FALSE))</f>
        <v/>
      </c>
      <c r="P96" s="298" t="str">
        <f>IF(ISERROR(VLOOKUP(A96,【入力用】個人登録票!$A$21:$P$50,16,FALSE)),"",VLOOKUP(A96,【入力用】個人登録票!$A$21:$P$50,16,FALSE)) &amp; IF(ISERROR(VLOOKUP(A96,【入力用】個人登録票!$A$59:$P$127,16,FALSE)),"",VLOOKUP(A96,【入力用】個人登録票!$A$59:$P$127,16,FALSE))</f>
        <v/>
      </c>
      <c r="R96" s="215">
        <f>IF(ISERROR(VLOOKUP(A96,【入力用】個人登録票!$A$59:$R$127,18,FALSE)),"",VLOOKUP(A96,【入力用】個人登録票!$A$59:$R$127,18,FALSE))</f>
        <v>0</v>
      </c>
    </row>
    <row r="97" spans="1:18" ht="19.5" customHeight="1">
      <c r="A97" s="289" t="str">
        <f>【入力用】個人登録票!A97</f>
        <v>69</v>
      </c>
      <c r="B97" s="290" t="str">
        <f>IF(ISERROR(VLOOKUP(A97,【入力用】個人登録票!$A$21:$P$50,2,FALSE)),"",VLOOKUP(A97,【入力用】個人登録票!$A$21:$P$50,2,FALSE)) &amp; IF(ISERROR(VLOOKUP(A97,【入力用】個人登録票!$A$59:$P$127,2,FALSE)),"",VLOOKUP(A97,【入力用】個人登録票!$A$59:$P$127,2,FALSE))</f>
        <v/>
      </c>
      <c r="C97" s="567" t="str">
        <f>IF(ISERROR(VLOOKUP(A97,【入力用】個人登録票!$A$21:$P$50,3,FALSE)),"",VLOOKUP(A97,【入力用】個人登録票!$A$21:$P$50,3,FALSE)) &amp; IF(ISERROR(VLOOKUP(A97,【入力用】個人登録票!$A$59:$P$127,3,FALSE)),"",VLOOKUP(A97,【入力用】個人登録票!$A$59:$P$127,3,FALSE))</f>
        <v/>
      </c>
      <c r="D97" s="568"/>
      <c r="E97" s="291" t="str">
        <f>IF(ISERROR(VLOOKUP(A97,【入力用】個人登録票!$A$21:$P$50,5,FALSE)),"",VLOOKUP(A97,【入力用】個人登録票!$A$21:$P$50,5,FALSE)) &amp; IF(ISERROR(VLOOKUP(A97,【入力用】個人登録票!$A$59:$P$127,5,FALSE)),"",VLOOKUP(A97,【入力用】個人登録票!$A$59:$P$127,5,FALSE))</f>
        <v/>
      </c>
      <c r="F97" s="569" t="str">
        <f>IF(ISERROR(VLOOKUP(A97,【入力用】個人登録票!$A$21:$P$50,6,FALSE)),"",VLOOKUP(A97,【入力用】個人登録票!$A$21:$P$50,6,FALSE)) &amp; IF(ISERROR(VLOOKUP(A97,【入力用】個人登録票!$A$59:$P$127,6,FALSE)),"",VLOOKUP(A97,【入力用】個人登録票!$A$59:$P$127,6,FALSE))</f>
        <v/>
      </c>
      <c r="G97" s="568"/>
      <c r="H97" s="293" t="str">
        <f>IF(ISERROR(VLOOKUP(A97,【入力用】個人登録票!$A$21:$P$50,8,FALSE)),"",VLOOKUP(A97,【入力用】個人登録票!$A$21:$P$50,8,FALSE)) &amp; IF(ISERROR(VLOOKUP(A97,【入力用】個人登録票!$A$59:$P$127,8,FALSE)),"",VLOOKUP(A97,【入力用】個人登録票!$A$59:$P$127,8,FALSE))</f>
        <v/>
      </c>
      <c r="I97" s="292" t="str">
        <f>IF(ISERROR(VLOOKUP(A97,【入力用】個人登録票!$A$21:$P$50,9,FALSE)),"",VLOOKUP(A97,【入力用】個人登録票!$A$21:$P$50,9,FALSE)) &amp; IF(ISERROR(VLOOKUP(A97,【入力用】個人登録票!$A$59:$P$127,9,FALSE)),"",VLOOKUP(A97,【入力用】個人登録票!$A$59:$P$127,9,FALSE))</f>
        <v/>
      </c>
      <c r="J97" s="570" t="str">
        <f>IF(ISERROR(VLOOKUP(A97,【入力用】個人登録票!$A$21:$P$50,10,FALSE)),"",VLOOKUP(A97,【入力用】個人登録票!$A$21:$P$50,10,FALSE)) &amp; IF(ISERROR(VLOOKUP(A97,【入力用】個人登録票!$A$59:$P$127,10,FALSE)),"",VLOOKUP(A97,【入力用】個人登録票!$A$59:$P$127,10,FALSE))</f>
        <v/>
      </c>
      <c r="K97" s="571"/>
      <c r="L97" s="294" t="str">
        <f>TEXT(IF(ISERROR(VLOOKUP(A97,【入力用】個人登録票!$A$21:$P$50,12,FALSE)),"",VLOOKUP(A97,【入力用】個人登録票!$A$21:$P$50,12,FALSE)) &amp; IF(ISERROR(VLOOKUP(A97,【入力用】個人登録票!$A$59:$P$127,12,FALSE)),"",VLOOKUP(A97,【入力用】個人登録票!$A$59:$P$127,12,FALSE)),"ge.m.d")</f>
        <v/>
      </c>
      <c r="M97" s="295" t="str">
        <f>IF(ISERROR(VLOOKUP(A97,【入力用】個人登録票!$A$21:$P$50,13,FALSE)),"",VLOOKUP(A97,【入力用】個人登録票!$A$21:$P$50,13,FALSE)) &amp; IF(ISERROR(VLOOKUP(A97,【入力用】個人登録票!$A$59:$P$127,13,FALSE)),"",VLOOKUP(A97,【入力用】個人登録票!$A$59:$P$127,13,FALSE))</f>
        <v/>
      </c>
      <c r="N97" s="296" t="str">
        <f>IF(ISERROR(VLOOKUP(A97,【入力用】個人登録票!$A$21:$P$50,14,FALSE)),"",VLOOKUP(A97,【入力用】個人登録票!$A$21:$P$50,14,FALSE)) &amp; IF(ISERROR(VLOOKUP(A97,【入力用】個人登録票!$A$59:$P$127,14,FALSE)),"",VLOOKUP(A97,【入力用】個人登録票!$A$59:$P$127,14,FALSE))</f>
        <v/>
      </c>
      <c r="O97" s="297" t="str">
        <f>IF(ISERROR(VLOOKUP(A97,【入力用】個人登録票!$A$21:$P$50,15,FALSE)),"",VLOOKUP(A97,【入力用】個人登録票!$A$21:$P$50,15,FALSE)) &amp; IF(ISERROR(VLOOKUP(A97,【入力用】個人登録票!$A$59:$P$127,15,FALSE)),"",VLOOKUP(A97,【入力用】個人登録票!$A$59:$P$127,15,FALSE))</f>
        <v/>
      </c>
      <c r="P97" s="298" t="str">
        <f>IF(ISERROR(VLOOKUP(A97,【入力用】個人登録票!$A$21:$P$50,16,FALSE)),"",VLOOKUP(A97,【入力用】個人登録票!$A$21:$P$50,16,FALSE)) &amp; IF(ISERROR(VLOOKUP(A97,【入力用】個人登録票!$A$59:$P$127,16,FALSE)),"",VLOOKUP(A97,【入力用】個人登録票!$A$59:$P$127,16,FALSE))</f>
        <v/>
      </c>
      <c r="R97" s="215">
        <f>IF(ISERROR(VLOOKUP(A97,【入力用】個人登録票!$A$59:$R$127,18,FALSE)),"",VLOOKUP(A97,【入力用】個人登録票!$A$59:$R$127,18,FALSE))</f>
        <v>0</v>
      </c>
    </row>
    <row r="98" spans="1:18" ht="19.5" customHeight="1">
      <c r="A98" s="289" t="str">
        <f>【入力用】個人登録票!A98</f>
        <v>70</v>
      </c>
      <c r="B98" s="290" t="str">
        <f>IF(ISERROR(VLOOKUP(A98,【入力用】個人登録票!$A$21:$P$50,2,FALSE)),"",VLOOKUP(A98,【入力用】個人登録票!$A$21:$P$50,2,FALSE)) &amp; IF(ISERROR(VLOOKUP(A98,【入力用】個人登録票!$A$59:$P$127,2,FALSE)),"",VLOOKUP(A98,【入力用】個人登録票!$A$59:$P$127,2,FALSE))</f>
        <v/>
      </c>
      <c r="C98" s="567" t="str">
        <f>IF(ISERROR(VLOOKUP(A98,【入力用】個人登録票!$A$21:$P$50,3,FALSE)),"",VLOOKUP(A98,【入力用】個人登録票!$A$21:$P$50,3,FALSE)) &amp; IF(ISERROR(VLOOKUP(A98,【入力用】個人登録票!$A$59:$P$127,3,FALSE)),"",VLOOKUP(A98,【入力用】個人登録票!$A$59:$P$127,3,FALSE))</f>
        <v/>
      </c>
      <c r="D98" s="568"/>
      <c r="E98" s="291" t="str">
        <f>IF(ISERROR(VLOOKUP(A98,【入力用】個人登録票!$A$21:$P$50,5,FALSE)),"",VLOOKUP(A98,【入力用】個人登録票!$A$21:$P$50,5,FALSE)) &amp; IF(ISERROR(VLOOKUP(A98,【入力用】個人登録票!$A$59:$P$127,5,FALSE)),"",VLOOKUP(A98,【入力用】個人登録票!$A$59:$P$127,5,FALSE))</f>
        <v/>
      </c>
      <c r="F98" s="569" t="str">
        <f>IF(ISERROR(VLOOKUP(A98,【入力用】個人登録票!$A$21:$P$50,6,FALSE)),"",VLOOKUP(A98,【入力用】個人登録票!$A$21:$P$50,6,FALSE)) &amp; IF(ISERROR(VLOOKUP(A98,【入力用】個人登録票!$A$59:$P$127,6,FALSE)),"",VLOOKUP(A98,【入力用】個人登録票!$A$59:$P$127,6,FALSE))</f>
        <v/>
      </c>
      <c r="G98" s="568"/>
      <c r="H98" s="293" t="str">
        <f>IF(ISERROR(VLOOKUP(A98,【入力用】個人登録票!$A$21:$P$50,8,FALSE)),"",VLOOKUP(A98,【入力用】個人登録票!$A$21:$P$50,8,FALSE)) &amp; IF(ISERROR(VLOOKUP(A98,【入力用】個人登録票!$A$59:$P$127,8,FALSE)),"",VLOOKUP(A98,【入力用】個人登録票!$A$59:$P$127,8,FALSE))</f>
        <v/>
      </c>
      <c r="I98" s="292" t="str">
        <f>IF(ISERROR(VLOOKUP(A98,【入力用】個人登録票!$A$21:$P$50,9,FALSE)),"",VLOOKUP(A98,【入力用】個人登録票!$A$21:$P$50,9,FALSE)) &amp; IF(ISERROR(VLOOKUP(A98,【入力用】個人登録票!$A$59:$P$127,9,FALSE)),"",VLOOKUP(A98,【入力用】個人登録票!$A$59:$P$127,9,FALSE))</f>
        <v/>
      </c>
      <c r="J98" s="570" t="str">
        <f>IF(ISERROR(VLOOKUP(A98,【入力用】個人登録票!$A$21:$P$50,10,FALSE)),"",VLOOKUP(A98,【入力用】個人登録票!$A$21:$P$50,10,FALSE)) &amp; IF(ISERROR(VLOOKUP(A98,【入力用】個人登録票!$A$59:$P$127,10,FALSE)),"",VLOOKUP(A98,【入力用】個人登録票!$A$59:$P$127,10,FALSE))</f>
        <v/>
      </c>
      <c r="K98" s="571"/>
      <c r="L98" s="294" t="str">
        <f>TEXT(IF(ISERROR(VLOOKUP(A98,【入力用】個人登録票!$A$21:$P$50,12,FALSE)),"",VLOOKUP(A98,【入力用】個人登録票!$A$21:$P$50,12,FALSE)) &amp; IF(ISERROR(VLOOKUP(A98,【入力用】個人登録票!$A$59:$P$127,12,FALSE)),"",VLOOKUP(A98,【入力用】個人登録票!$A$59:$P$127,12,FALSE)),"ge.m.d")</f>
        <v/>
      </c>
      <c r="M98" s="295" t="str">
        <f>IF(ISERROR(VLOOKUP(A98,【入力用】個人登録票!$A$21:$P$50,13,FALSE)),"",VLOOKUP(A98,【入力用】個人登録票!$A$21:$P$50,13,FALSE)) &amp; IF(ISERROR(VLOOKUP(A98,【入力用】個人登録票!$A$59:$P$127,13,FALSE)),"",VLOOKUP(A98,【入力用】個人登録票!$A$59:$P$127,13,FALSE))</f>
        <v/>
      </c>
      <c r="N98" s="296" t="str">
        <f>IF(ISERROR(VLOOKUP(A98,【入力用】個人登録票!$A$21:$P$50,14,FALSE)),"",VLOOKUP(A98,【入力用】個人登録票!$A$21:$P$50,14,FALSE)) &amp; IF(ISERROR(VLOOKUP(A98,【入力用】個人登録票!$A$59:$P$127,14,FALSE)),"",VLOOKUP(A98,【入力用】個人登録票!$A$59:$P$127,14,FALSE))</f>
        <v/>
      </c>
      <c r="O98" s="297" t="str">
        <f>IF(ISERROR(VLOOKUP(A98,【入力用】個人登録票!$A$21:$P$50,15,FALSE)),"",VLOOKUP(A98,【入力用】個人登録票!$A$21:$P$50,15,FALSE)) &amp; IF(ISERROR(VLOOKUP(A98,【入力用】個人登録票!$A$59:$P$127,15,FALSE)),"",VLOOKUP(A98,【入力用】個人登録票!$A$59:$P$127,15,FALSE))</f>
        <v/>
      </c>
      <c r="P98" s="298" t="str">
        <f>IF(ISERROR(VLOOKUP(A98,【入力用】個人登録票!$A$21:$P$50,16,FALSE)),"",VLOOKUP(A98,【入力用】個人登録票!$A$21:$P$50,16,FALSE)) &amp; IF(ISERROR(VLOOKUP(A98,【入力用】個人登録票!$A$59:$P$127,16,FALSE)),"",VLOOKUP(A98,【入力用】個人登録票!$A$59:$P$127,16,FALSE))</f>
        <v/>
      </c>
      <c r="R98" s="215">
        <f>IF(ISERROR(VLOOKUP(A98,【入力用】個人登録票!$A$59:$R$127,18,FALSE)),"",VLOOKUP(A98,【入力用】個人登録票!$A$59:$R$127,18,FALSE))</f>
        <v>0</v>
      </c>
    </row>
    <row r="99" spans="1:18" ht="19.5" customHeight="1">
      <c r="A99" s="289" t="str">
        <f>【入力用】個人登録票!A99</f>
        <v>71</v>
      </c>
      <c r="B99" s="290" t="str">
        <f>IF(ISERROR(VLOOKUP(A99,【入力用】個人登録票!$A$21:$P$50,2,FALSE)),"",VLOOKUP(A99,【入力用】個人登録票!$A$21:$P$50,2,FALSE)) &amp; IF(ISERROR(VLOOKUP(A99,【入力用】個人登録票!$A$59:$P$127,2,FALSE)),"",VLOOKUP(A99,【入力用】個人登録票!$A$59:$P$127,2,FALSE))</f>
        <v/>
      </c>
      <c r="C99" s="567" t="str">
        <f>IF(ISERROR(VLOOKUP(A99,【入力用】個人登録票!$A$21:$P$50,3,FALSE)),"",VLOOKUP(A99,【入力用】個人登録票!$A$21:$P$50,3,FALSE)) &amp; IF(ISERROR(VLOOKUP(A99,【入力用】個人登録票!$A$59:$P$127,3,FALSE)),"",VLOOKUP(A99,【入力用】個人登録票!$A$59:$P$127,3,FALSE))</f>
        <v/>
      </c>
      <c r="D99" s="568"/>
      <c r="E99" s="291" t="str">
        <f>IF(ISERROR(VLOOKUP(A99,【入力用】個人登録票!$A$21:$P$50,5,FALSE)),"",VLOOKUP(A99,【入力用】個人登録票!$A$21:$P$50,5,FALSE)) &amp; IF(ISERROR(VLOOKUP(A99,【入力用】個人登録票!$A$59:$P$127,5,FALSE)),"",VLOOKUP(A99,【入力用】個人登録票!$A$59:$P$127,5,FALSE))</f>
        <v/>
      </c>
      <c r="F99" s="569" t="str">
        <f>IF(ISERROR(VLOOKUP(A99,【入力用】個人登録票!$A$21:$P$50,6,FALSE)),"",VLOOKUP(A99,【入力用】個人登録票!$A$21:$P$50,6,FALSE)) &amp; IF(ISERROR(VLOOKUP(A99,【入力用】個人登録票!$A$59:$P$127,6,FALSE)),"",VLOOKUP(A99,【入力用】個人登録票!$A$59:$P$127,6,FALSE))</f>
        <v/>
      </c>
      <c r="G99" s="568"/>
      <c r="H99" s="293" t="str">
        <f>IF(ISERROR(VLOOKUP(A99,【入力用】個人登録票!$A$21:$P$50,8,FALSE)),"",VLOOKUP(A99,【入力用】個人登録票!$A$21:$P$50,8,FALSE)) &amp; IF(ISERROR(VLOOKUP(A99,【入力用】個人登録票!$A$59:$P$127,8,FALSE)),"",VLOOKUP(A99,【入力用】個人登録票!$A$59:$P$127,8,FALSE))</f>
        <v/>
      </c>
      <c r="I99" s="292" t="str">
        <f>IF(ISERROR(VLOOKUP(A99,【入力用】個人登録票!$A$21:$P$50,9,FALSE)),"",VLOOKUP(A99,【入力用】個人登録票!$A$21:$P$50,9,FALSE)) &amp; IF(ISERROR(VLOOKUP(A99,【入力用】個人登録票!$A$59:$P$127,9,FALSE)),"",VLOOKUP(A99,【入力用】個人登録票!$A$59:$P$127,9,FALSE))</f>
        <v/>
      </c>
      <c r="J99" s="570" t="str">
        <f>IF(ISERROR(VLOOKUP(A99,【入力用】個人登録票!$A$21:$P$50,10,FALSE)),"",VLOOKUP(A99,【入力用】個人登録票!$A$21:$P$50,10,FALSE)) &amp; IF(ISERROR(VLOOKUP(A99,【入力用】個人登録票!$A$59:$P$127,10,FALSE)),"",VLOOKUP(A99,【入力用】個人登録票!$A$59:$P$127,10,FALSE))</f>
        <v/>
      </c>
      <c r="K99" s="571"/>
      <c r="L99" s="294" t="str">
        <f>TEXT(IF(ISERROR(VLOOKUP(A99,【入力用】個人登録票!$A$21:$P$50,12,FALSE)),"",VLOOKUP(A99,【入力用】個人登録票!$A$21:$P$50,12,FALSE)) &amp; IF(ISERROR(VLOOKUP(A99,【入力用】個人登録票!$A$59:$P$127,12,FALSE)),"",VLOOKUP(A99,【入力用】個人登録票!$A$59:$P$127,12,FALSE)),"ge.m.d")</f>
        <v/>
      </c>
      <c r="M99" s="295" t="str">
        <f>IF(ISERROR(VLOOKUP(A99,【入力用】個人登録票!$A$21:$P$50,13,FALSE)),"",VLOOKUP(A99,【入力用】個人登録票!$A$21:$P$50,13,FALSE)) &amp; IF(ISERROR(VLOOKUP(A99,【入力用】個人登録票!$A$59:$P$127,13,FALSE)),"",VLOOKUP(A99,【入力用】個人登録票!$A$59:$P$127,13,FALSE))</f>
        <v/>
      </c>
      <c r="N99" s="296" t="str">
        <f>IF(ISERROR(VLOOKUP(A99,【入力用】個人登録票!$A$21:$P$50,14,FALSE)),"",VLOOKUP(A99,【入力用】個人登録票!$A$21:$P$50,14,FALSE)) &amp; IF(ISERROR(VLOOKUP(A99,【入力用】個人登録票!$A$59:$P$127,14,FALSE)),"",VLOOKUP(A99,【入力用】個人登録票!$A$59:$P$127,14,FALSE))</f>
        <v/>
      </c>
      <c r="O99" s="297" t="str">
        <f>IF(ISERROR(VLOOKUP(A99,【入力用】個人登録票!$A$21:$P$50,15,FALSE)),"",VLOOKUP(A99,【入力用】個人登録票!$A$21:$P$50,15,FALSE)) &amp; IF(ISERROR(VLOOKUP(A99,【入力用】個人登録票!$A$59:$P$127,15,FALSE)),"",VLOOKUP(A99,【入力用】個人登録票!$A$59:$P$127,15,FALSE))</f>
        <v/>
      </c>
      <c r="P99" s="298" t="str">
        <f>IF(ISERROR(VLOOKUP(A99,【入力用】個人登録票!$A$21:$P$50,16,FALSE)),"",VLOOKUP(A99,【入力用】個人登録票!$A$21:$P$50,16,FALSE)) &amp; IF(ISERROR(VLOOKUP(A99,【入力用】個人登録票!$A$59:$P$127,16,FALSE)),"",VLOOKUP(A99,【入力用】個人登録票!$A$59:$P$127,16,FALSE))</f>
        <v/>
      </c>
      <c r="R99" s="215">
        <f>IF(ISERROR(VLOOKUP(A99,【入力用】個人登録票!$A$59:$R$127,18,FALSE)),"",VLOOKUP(A99,【入力用】個人登録票!$A$59:$R$127,18,FALSE))</f>
        <v>0</v>
      </c>
    </row>
    <row r="100" spans="1:18" ht="19.5" customHeight="1">
      <c r="A100" s="289" t="str">
        <f>【入力用】個人登録票!A100</f>
        <v>72</v>
      </c>
      <c r="B100" s="290" t="str">
        <f>IF(ISERROR(VLOOKUP(A100,【入力用】個人登録票!$A$21:$P$50,2,FALSE)),"",VLOOKUP(A100,【入力用】個人登録票!$A$21:$P$50,2,FALSE)) &amp; IF(ISERROR(VLOOKUP(A100,【入力用】個人登録票!$A$59:$P$127,2,FALSE)),"",VLOOKUP(A100,【入力用】個人登録票!$A$59:$P$127,2,FALSE))</f>
        <v/>
      </c>
      <c r="C100" s="567" t="str">
        <f>IF(ISERROR(VLOOKUP(A100,【入力用】個人登録票!$A$21:$P$50,3,FALSE)),"",VLOOKUP(A100,【入力用】個人登録票!$A$21:$P$50,3,FALSE)) &amp; IF(ISERROR(VLOOKUP(A100,【入力用】個人登録票!$A$59:$P$127,3,FALSE)),"",VLOOKUP(A100,【入力用】個人登録票!$A$59:$P$127,3,FALSE))</f>
        <v/>
      </c>
      <c r="D100" s="568"/>
      <c r="E100" s="291" t="str">
        <f>IF(ISERROR(VLOOKUP(A100,【入力用】個人登録票!$A$21:$P$50,5,FALSE)),"",VLOOKUP(A100,【入力用】個人登録票!$A$21:$P$50,5,FALSE)) &amp; IF(ISERROR(VLOOKUP(A100,【入力用】個人登録票!$A$59:$P$127,5,FALSE)),"",VLOOKUP(A100,【入力用】個人登録票!$A$59:$P$127,5,FALSE))</f>
        <v/>
      </c>
      <c r="F100" s="569" t="str">
        <f>IF(ISERROR(VLOOKUP(A100,【入力用】個人登録票!$A$21:$P$50,6,FALSE)),"",VLOOKUP(A100,【入力用】個人登録票!$A$21:$P$50,6,FALSE)) &amp; IF(ISERROR(VLOOKUP(A100,【入力用】個人登録票!$A$59:$P$127,6,FALSE)),"",VLOOKUP(A100,【入力用】個人登録票!$A$59:$P$127,6,FALSE))</f>
        <v/>
      </c>
      <c r="G100" s="568"/>
      <c r="H100" s="293" t="str">
        <f>IF(ISERROR(VLOOKUP(A100,【入力用】個人登録票!$A$21:$P$50,8,FALSE)),"",VLOOKUP(A100,【入力用】個人登録票!$A$21:$P$50,8,FALSE)) &amp; IF(ISERROR(VLOOKUP(A100,【入力用】個人登録票!$A$59:$P$127,8,FALSE)),"",VLOOKUP(A100,【入力用】個人登録票!$A$59:$P$127,8,FALSE))</f>
        <v/>
      </c>
      <c r="I100" s="292" t="str">
        <f>IF(ISERROR(VLOOKUP(A100,【入力用】個人登録票!$A$21:$P$50,9,FALSE)),"",VLOOKUP(A100,【入力用】個人登録票!$A$21:$P$50,9,FALSE)) &amp; IF(ISERROR(VLOOKUP(A100,【入力用】個人登録票!$A$59:$P$127,9,FALSE)),"",VLOOKUP(A100,【入力用】個人登録票!$A$59:$P$127,9,FALSE))</f>
        <v/>
      </c>
      <c r="J100" s="570" t="str">
        <f>IF(ISERROR(VLOOKUP(A100,【入力用】個人登録票!$A$21:$P$50,10,FALSE)),"",VLOOKUP(A100,【入力用】個人登録票!$A$21:$P$50,10,FALSE)) &amp; IF(ISERROR(VLOOKUP(A100,【入力用】個人登録票!$A$59:$P$127,10,FALSE)),"",VLOOKUP(A100,【入力用】個人登録票!$A$59:$P$127,10,FALSE))</f>
        <v/>
      </c>
      <c r="K100" s="571"/>
      <c r="L100" s="294" t="str">
        <f>TEXT(IF(ISERROR(VLOOKUP(A100,【入力用】個人登録票!$A$21:$P$50,12,FALSE)),"",VLOOKUP(A100,【入力用】個人登録票!$A$21:$P$50,12,FALSE)) &amp; IF(ISERROR(VLOOKUP(A100,【入力用】個人登録票!$A$59:$P$127,12,FALSE)),"",VLOOKUP(A100,【入力用】個人登録票!$A$59:$P$127,12,FALSE)),"ge.m.d")</f>
        <v/>
      </c>
      <c r="M100" s="295" t="str">
        <f>IF(ISERROR(VLOOKUP(A100,【入力用】個人登録票!$A$21:$P$50,13,FALSE)),"",VLOOKUP(A100,【入力用】個人登録票!$A$21:$P$50,13,FALSE)) &amp; IF(ISERROR(VLOOKUP(A100,【入力用】個人登録票!$A$59:$P$127,13,FALSE)),"",VLOOKUP(A100,【入力用】個人登録票!$A$59:$P$127,13,FALSE))</f>
        <v/>
      </c>
      <c r="N100" s="296" t="str">
        <f>IF(ISERROR(VLOOKUP(A100,【入力用】個人登録票!$A$21:$P$50,14,FALSE)),"",VLOOKUP(A100,【入力用】個人登録票!$A$21:$P$50,14,FALSE)) &amp; IF(ISERROR(VLOOKUP(A100,【入力用】個人登録票!$A$59:$P$127,14,FALSE)),"",VLOOKUP(A100,【入力用】個人登録票!$A$59:$P$127,14,FALSE))</f>
        <v/>
      </c>
      <c r="O100" s="297" t="str">
        <f>IF(ISERROR(VLOOKUP(A100,【入力用】個人登録票!$A$21:$P$50,15,FALSE)),"",VLOOKUP(A100,【入力用】個人登録票!$A$21:$P$50,15,FALSE)) &amp; IF(ISERROR(VLOOKUP(A100,【入力用】個人登録票!$A$59:$P$127,15,FALSE)),"",VLOOKUP(A100,【入力用】個人登録票!$A$59:$P$127,15,FALSE))</f>
        <v/>
      </c>
      <c r="P100" s="298" t="str">
        <f>IF(ISERROR(VLOOKUP(A100,【入力用】個人登録票!$A$21:$P$50,16,FALSE)),"",VLOOKUP(A100,【入力用】個人登録票!$A$21:$P$50,16,FALSE)) &amp; IF(ISERROR(VLOOKUP(A100,【入力用】個人登録票!$A$59:$P$127,16,FALSE)),"",VLOOKUP(A100,【入力用】個人登録票!$A$59:$P$127,16,FALSE))</f>
        <v/>
      </c>
      <c r="R100" s="215">
        <f>IF(ISERROR(VLOOKUP(A100,【入力用】個人登録票!$A$59:$R$127,18,FALSE)),"",VLOOKUP(A100,【入力用】個人登録票!$A$59:$R$127,18,FALSE))</f>
        <v>0</v>
      </c>
    </row>
    <row r="101" spans="1:18" ht="19.5" customHeight="1">
      <c r="A101" s="289" t="str">
        <f>【入力用】個人登録票!A101</f>
        <v>73</v>
      </c>
      <c r="B101" s="290" t="str">
        <f>IF(ISERROR(VLOOKUP(A101,【入力用】個人登録票!$A$21:$P$50,2,FALSE)),"",VLOOKUP(A101,【入力用】個人登録票!$A$21:$P$50,2,FALSE)) &amp; IF(ISERROR(VLOOKUP(A101,【入力用】個人登録票!$A$59:$P$127,2,FALSE)),"",VLOOKUP(A101,【入力用】個人登録票!$A$59:$P$127,2,FALSE))</f>
        <v/>
      </c>
      <c r="C101" s="567" t="str">
        <f>IF(ISERROR(VLOOKUP(A101,【入力用】個人登録票!$A$21:$P$50,3,FALSE)),"",VLOOKUP(A101,【入力用】個人登録票!$A$21:$P$50,3,FALSE)) &amp; IF(ISERROR(VLOOKUP(A101,【入力用】個人登録票!$A$59:$P$127,3,FALSE)),"",VLOOKUP(A101,【入力用】個人登録票!$A$59:$P$127,3,FALSE))</f>
        <v/>
      </c>
      <c r="D101" s="568"/>
      <c r="E101" s="291" t="str">
        <f>IF(ISERROR(VLOOKUP(A101,【入力用】個人登録票!$A$21:$P$50,5,FALSE)),"",VLOOKUP(A101,【入力用】個人登録票!$A$21:$P$50,5,FALSE)) &amp; IF(ISERROR(VLOOKUP(A101,【入力用】個人登録票!$A$59:$P$127,5,FALSE)),"",VLOOKUP(A101,【入力用】個人登録票!$A$59:$P$127,5,FALSE))</f>
        <v/>
      </c>
      <c r="F101" s="569" t="str">
        <f>IF(ISERROR(VLOOKUP(A101,【入力用】個人登録票!$A$21:$P$50,6,FALSE)),"",VLOOKUP(A101,【入力用】個人登録票!$A$21:$P$50,6,FALSE)) &amp; IF(ISERROR(VLOOKUP(A101,【入力用】個人登録票!$A$59:$P$127,6,FALSE)),"",VLOOKUP(A101,【入力用】個人登録票!$A$59:$P$127,6,FALSE))</f>
        <v/>
      </c>
      <c r="G101" s="568"/>
      <c r="H101" s="293" t="str">
        <f>IF(ISERROR(VLOOKUP(A101,【入力用】個人登録票!$A$21:$P$50,8,FALSE)),"",VLOOKUP(A101,【入力用】個人登録票!$A$21:$P$50,8,FALSE)) &amp; IF(ISERROR(VLOOKUP(A101,【入力用】個人登録票!$A$59:$P$127,8,FALSE)),"",VLOOKUP(A101,【入力用】個人登録票!$A$59:$P$127,8,FALSE))</f>
        <v/>
      </c>
      <c r="I101" s="292" t="str">
        <f>IF(ISERROR(VLOOKUP(A101,【入力用】個人登録票!$A$21:$P$50,9,FALSE)),"",VLOOKUP(A101,【入力用】個人登録票!$A$21:$P$50,9,FALSE)) &amp; IF(ISERROR(VLOOKUP(A101,【入力用】個人登録票!$A$59:$P$127,9,FALSE)),"",VLOOKUP(A101,【入力用】個人登録票!$A$59:$P$127,9,FALSE))</f>
        <v/>
      </c>
      <c r="J101" s="570" t="str">
        <f>IF(ISERROR(VLOOKUP(A101,【入力用】個人登録票!$A$21:$P$50,10,FALSE)),"",VLOOKUP(A101,【入力用】個人登録票!$A$21:$P$50,10,FALSE)) &amp; IF(ISERROR(VLOOKUP(A101,【入力用】個人登録票!$A$59:$P$127,10,FALSE)),"",VLOOKUP(A101,【入力用】個人登録票!$A$59:$P$127,10,FALSE))</f>
        <v/>
      </c>
      <c r="K101" s="571"/>
      <c r="L101" s="294" t="str">
        <f>TEXT(IF(ISERROR(VLOOKUP(A101,【入力用】個人登録票!$A$21:$P$50,12,FALSE)),"",VLOOKUP(A101,【入力用】個人登録票!$A$21:$P$50,12,FALSE)) &amp; IF(ISERROR(VLOOKUP(A101,【入力用】個人登録票!$A$59:$P$127,12,FALSE)),"",VLOOKUP(A101,【入力用】個人登録票!$A$59:$P$127,12,FALSE)),"ge.m.d")</f>
        <v/>
      </c>
      <c r="M101" s="295" t="str">
        <f>IF(ISERROR(VLOOKUP(A101,【入力用】個人登録票!$A$21:$P$50,13,FALSE)),"",VLOOKUP(A101,【入力用】個人登録票!$A$21:$P$50,13,FALSE)) &amp; IF(ISERROR(VLOOKUP(A101,【入力用】個人登録票!$A$59:$P$127,13,FALSE)),"",VLOOKUP(A101,【入力用】個人登録票!$A$59:$P$127,13,FALSE))</f>
        <v/>
      </c>
      <c r="N101" s="296" t="str">
        <f>IF(ISERROR(VLOOKUP(A101,【入力用】個人登録票!$A$21:$P$50,14,FALSE)),"",VLOOKUP(A101,【入力用】個人登録票!$A$21:$P$50,14,FALSE)) &amp; IF(ISERROR(VLOOKUP(A101,【入力用】個人登録票!$A$59:$P$127,14,FALSE)),"",VLOOKUP(A101,【入力用】個人登録票!$A$59:$P$127,14,FALSE))</f>
        <v/>
      </c>
      <c r="O101" s="297" t="str">
        <f>IF(ISERROR(VLOOKUP(A101,【入力用】個人登録票!$A$21:$P$50,15,FALSE)),"",VLOOKUP(A101,【入力用】個人登録票!$A$21:$P$50,15,FALSE)) &amp; IF(ISERROR(VLOOKUP(A101,【入力用】個人登録票!$A$59:$P$127,15,FALSE)),"",VLOOKUP(A101,【入力用】個人登録票!$A$59:$P$127,15,FALSE))</f>
        <v/>
      </c>
      <c r="P101" s="298" t="str">
        <f>IF(ISERROR(VLOOKUP(A101,【入力用】個人登録票!$A$21:$P$50,16,FALSE)),"",VLOOKUP(A101,【入力用】個人登録票!$A$21:$P$50,16,FALSE)) &amp; IF(ISERROR(VLOOKUP(A101,【入力用】個人登録票!$A$59:$P$127,16,FALSE)),"",VLOOKUP(A101,【入力用】個人登録票!$A$59:$P$127,16,FALSE))</f>
        <v/>
      </c>
      <c r="R101" s="215">
        <f>IF(ISERROR(VLOOKUP(A101,【入力用】個人登録票!$A$59:$R$127,18,FALSE)),"",VLOOKUP(A101,【入力用】個人登録票!$A$59:$R$127,18,FALSE))</f>
        <v>0</v>
      </c>
    </row>
    <row r="102" spans="1:18" ht="19.5" customHeight="1">
      <c r="A102" s="289" t="str">
        <f>【入力用】個人登録票!A102</f>
        <v>74</v>
      </c>
      <c r="B102" s="290" t="str">
        <f>IF(ISERROR(VLOOKUP(A102,【入力用】個人登録票!$A$21:$P$50,2,FALSE)),"",VLOOKUP(A102,【入力用】個人登録票!$A$21:$P$50,2,FALSE)) &amp; IF(ISERROR(VLOOKUP(A102,【入力用】個人登録票!$A$59:$P$127,2,FALSE)),"",VLOOKUP(A102,【入力用】個人登録票!$A$59:$P$127,2,FALSE))</f>
        <v/>
      </c>
      <c r="C102" s="567" t="str">
        <f>IF(ISERROR(VLOOKUP(A102,【入力用】個人登録票!$A$21:$P$50,3,FALSE)),"",VLOOKUP(A102,【入力用】個人登録票!$A$21:$P$50,3,FALSE)) &amp; IF(ISERROR(VLOOKUP(A102,【入力用】個人登録票!$A$59:$P$127,3,FALSE)),"",VLOOKUP(A102,【入力用】個人登録票!$A$59:$P$127,3,FALSE))</f>
        <v/>
      </c>
      <c r="D102" s="568"/>
      <c r="E102" s="291" t="str">
        <f>IF(ISERROR(VLOOKUP(A102,【入力用】個人登録票!$A$21:$P$50,5,FALSE)),"",VLOOKUP(A102,【入力用】個人登録票!$A$21:$P$50,5,FALSE)) &amp; IF(ISERROR(VLOOKUP(A102,【入力用】個人登録票!$A$59:$P$127,5,FALSE)),"",VLOOKUP(A102,【入力用】個人登録票!$A$59:$P$127,5,FALSE))</f>
        <v/>
      </c>
      <c r="F102" s="569" t="str">
        <f>IF(ISERROR(VLOOKUP(A102,【入力用】個人登録票!$A$21:$P$50,6,FALSE)),"",VLOOKUP(A102,【入力用】個人登録票!$A$21:$P$50,6,FALSE)) &amp; IF(ISERROR(VLOOKUP(A102,【入力用】個人登録票!$A$59:$P$127,6,FALSE)),"",VLOOKUP(A102,【入力用】個人登録票!$A$59:$P$127,6,FALSE))</f>
        <v/>
      </c>
      <c r="G102" s="568"/>
      <c r="H102" s="293" t="str">
        <f>IF(ISERROR(VLOOKUP(A102,【入力用】個人登録票!$A$21:$P$50,8,FALSE)),"",VLOOKUP(A102,【入力用】個人登録票!$A$21:$P$50,8,FALSE)) &amp; IF(ISERROR(VLOOKUP(A102,【入力用】個人登録票!$A$59:$P$127,8,FALSE)),"",VLOOKUP(A102,【入力用】個人登録票!$A$59:$P$127,8,FALSE))</f>
        <v/>
      </c>
      <c r="I102" s="292" t="str">
        <f>IF(ISERROR(VLOOKUP(A102,【入力用】個人登録票!$A$21:$P$50,9,FALSE)),"",VLOOKUP(A102,【入力用】個人登録票!$A$21:$P$50,9,FALSE)) &amp; IF(ISERROR(VLOOKUP(A102,【入力用】個人登録票!$A$59:$P$127,9,FALSE)),"",VLOOKUP(A102,【入力用】個人登録票!$A$59:$P$127,9,FALSE))</f>
        <v/>
      </c>
      <c r="J102" s="570" t="str">
        <f>IF(ISERROR(VLOOKUP(A102,【入力用】個人登録票!$A$21:$P$50,10,FALSE)),"",VLOOKUP(A102,【入力用】個人登録票!$A$21:$P$50,10,FALSE)) &amp; IF(ISERROR(VLOOKUP(A102,【入力用】個人登録票!$A$59:$P$127,10,FALSE)),"",VLOOKUP(A102,【入力用】個人登録票!$A$59:$P$127,10,FALSE))</f>
        <v/>
      </c>
      <c r="K102" s="571"/>
      <c r="L102" s="294" t="str">
        <f>TEXT(IF(ISERROR(VLOOKUP(A102,【入力用】個人登録票!$A$21:$P$50,12,FALSE)),"",VLOOKUP(A102,【入力用】個人登録票!$A$21:$P$50,12,FALSE)) &amp; IF(ISERROR(VLOOKUP(A102,【入力用】個人登録票!$A$59:$P$127,12,FALSE)),"",VLOOKUP(A102,【入力用】個人登録票!$A$59:$P$127,12,FALSE)),"ge.m.d")</f>
        <v/>
      </c>
      <c r="M102" s="295" t="str">
        <f>IF(ISERROR(VLOOKUP(A102,【入力用】個人登録票!$A$21:$P$50,13,FALSE)),"",VLOOKUP(A102,【入力用】個人登録票!$A$21:$P$50,13,FALSE)) &amp; IF(ISERROR(VLOOKUP(A102,【入力用】個人登録票!$A$59:$P$127,13,FALSE)),"",VLOOKUP(A102,【入力用】個人登録票!$A$59:$P$127,13,FALSE))</f>
        <v/>
      </c>
      <c r="N102" s="296" t="str">
        <f>IF(ISERROR(VLOOKUP(A102,【入力用】個人登録票!$A$21:$P$50,14,FALSE)),"",VLOOKUP(A102,【入力用】個人登録票!$A$21:$P$50,14,FALSE)) &amp; IF(ISERROR(VLOOKUP(A102,【入力用】個人登録票!$A$59:$P$127,14,FALSE)),"",VLOOKUP(A102,【入力用】個人登録票!$A$59:$P$127,14,FALSE))</f>
        <v/>
      </c>
      <c r="O102" s="297" t="str">
        <f>IF(ISERROR(VLOOKUP(A102,【入力用】個人登録票!$A$21:$P$50,15,FALSE)),"",VLOOKUP(A102,【入力用】個人登録票!$A$21:$P$50,15,FALSE)) &amp; IF(ISERROR(VLOOKUP(A102,【入力用】個人登録票!$A$59:$P$127,15,FALSE)),"",VLOOKUP(A102,【入力用】個人登録票!$A$59:$P$127,15,FALSE))</f>
        <v/>
      </c>
      <c r="P102" s="298" t="str">
        <f>IF(ISERROR(VLOOKUP(A102,【入力用】個人登録票!$A$21:$P$50,16,FALSE)),"",VLOOKUP(A102,【入力用】個人登録票!$A$21:$P$50,16,FALSE)) &amp; IF(ISERROR(VLOOKUP(A102,【入力用】個人登録票!$A$59:$P$127,16,FALSE)),"",VLOOKUP(A102,【入力用】個人登録票!$A$59:$P$127,16,FALSE))</f>
        <v/>
      </c>
      <c r="R102" s="215">
        <f>IF(ISERROR(VLOOKUP(A102,【入力用】個人登録票!$A$59:$R$127,18,FALSE)),"",VLOOKUP(A102,【入力用】個人登録票!$A$59:$R$127,18,FALSE))</f>
        <v>0</v>
      </c>
    </row>
    <row r="103" spans="1:18" ht="19.5" customHeight="1">
      <c r="A103" s="289" t="str">
        <f>【入力用】個人登録票!A103</f>
        <v>75</v>
      </c>
      <c r="B103" s="290" t="str">
        <f>IF(ISERROR(VLOOKUP(A103,【入力用】個人登録票!$A$21:$P$50,2,FALSE)),"",VLOOKUP(A103,【入力用】個人登録票!$A$21:$P$50,2,FALSE)) &amp; IF(ISERROR(VLOOKUP(A103,【入力用】個人登録票!$A$59:$P$127,2,FALSE)),"",VLOOKUP(A103,【入力用】個人登録票!$A$59:$P$127,2,FALSE))</f>
        <v/>
      </c>
      <c r="C103" s="567" t="str">
        <f>IF(ISERROR(VLOOKUP(A103,【入力用】個人登録票!$A$21:$P$50,3,FALSE)),"",VLOOKUP(A103,【入力用】個人登録票!$A$21:$P$50,3,FALSE)) &amp; IF(ISERROR(VLOOKUP(A103,【入力用】個人登録票!$A$59:$P$127,3,FALSE)),"",VLOOKUP(A103,【入力用】個人登録票!$A$59:$P$127,3,FALSE))</f>
        <v/>
      </c>
      <c r="D103" s="568"/>
      <c r="E103" s="291" t="str">
        <f>IF(ISERROR(VLOOKUP(A103,【入力用】個人登録票!$A$21:$P$50,5,FALSE)),"",VLOOKUP(A103,【入力用】個人登録票!$A$21:$P$50,5,FALSE)) &amp; IF(ISERROR(VLOOKUP(A103,【入力用】個人登録票!$A$59:$P$127,5,FALSE)),"",VLOOKUP(A103,【入力用】個人登録票!$A$59:$P$127,5,FALSE))</f>
        <v/>
      </c>
      <c r="F103" s="569" t="str">
        <f>IF(ISERROR(VLOOKUP(A103,【入力用】個人登録票!$A$21:$P$50,6,FALSE)),"",VLOOKUP(A103,【入力用】個人登録票!$A$21:$P$50,6,FALSE)) &amp; IF(ISERROR(VLOOKUP(A103,【入力用】個人登録票!$A$59:$P$127,6,FALSE)),"",VLOOKUP(A103,【入力用】個人登録票!$A$59:$P$127,6,FALSE))</f>
        <v/>
      </c>
      <c r="G103" s="568"/>
      <c r="H103" s="293" t="str">
        <f>IF(ISERROR(VLOOKUP(A103,【入力用】個人登録票!$A$21:$P$50,8,FALSE)),"",VLOOKUP(A103,【入力用】個人登録票!$A$21:$P$50,8,FALSE)) &amp; IF(ISERROR(VLOOKUP(A103,【入力用】個人登録票!$A$59:$P$127,8,FALSE)),"",VLOOKUP(A103,【入力用】個人登録票!$A$59:$P$127,8,FALSE))</f>
        <v/>
      </c>
      <c r="I103" s="292" t="str">
        <f>IF(ISERROR(VLOOKUP(A103,【入力用】個人登録票!$A$21:$P$50,9,FALSE)),"",VLOOKUP(A103,【入力用】個人登録票!$A$21:$P$50,9,FALSE)) &amp; IF(ISERROR(VLOOKUP(A103,【入力用】個人登録票!$A$59:$P$127,9,FALSE)),"",VLOOKUP(A103,【入力用】個人登録票!$A$59:$P$127,9,FALSE))</f>
        <v/>
      </c>
      <c r="J103" s="570" t="str">
        <f>IF(ISERROR(VLOOKUP(A103,【入力用】個人登録票!$A$21:$P$50,10,FALSE)),"",VLOOKUP(A103,【入力用】個人登録票!$A$21:$P$50,10,FALSE)) &amp; IF(ISERROR(VLOOKUP(A103,【入力用】個人登録票!$A$59:$P$127,10,FALSE)),"",VLOOKUP(A103,【入力用】個人登録票!$A$59:$P$127,10,FALSE))</f>
        <v/>
      </c>
      <c r="K103" s="571"/>
      <c r="L103" s="294" t="str">
        <f>TEXT(IF(ISERROR(VLOOKUP(A103,【入力用】個人登録票!$A$21:$P$50,12,FALSE)),"",VLOOKUP(A103,【入力用】個人登録票!$A$21:$P$50,12,FALSE)) &amp; IF(ISERROR(VLOOKUP(A103,【入力用】個人登録票!$A$59:$P$127,12,FALSE)),"",VLOOKUP(A103,【入力用】個人登録票!$A$59:$P$127,12,FALSE)),"ge.m.d")</f>
        <v/>
      </c>
      <c r="M103" s="295" t="str">
        <f>IF(ISERROR(VLOOKUP(A103,【入力用】個人登録票!$A$21:$P$50,13,FALSE)),"",VLOOKUP(A103,【入力用】個人登録票!$A$21:$P$50,13,FALSE)) &amp; IF(ISERROR(VLOOKUP(A103,【入力用】個人登録票!$A$59:$P$127,13,FALSE)),"",VLOOKUP(A103,【入力用】個人登録票!$A$59:$P$127,13,FALSE))</f>
        <v/>
      </c>
      <c r="N103" s="296" t="str">
        <f>IF(ISERROR(VLOOKUP(A103,【入力用】個人登録票!$A$21:$P$50,14,FALSE)),"",VLOOKUP(A103,【入力用】個人登録票!$A$21:$P$50,14,FALSE)) &amp; IF(ISERROR(VLOOKUP(A103,【入力用】個人登録票!$A$59:$P$127,14,FALSE)),"",VLOOKUP(A103,【入力用】個人登録票!$A$59:$P$127,14,FALSE))</f>
        <v/>
      </c>
      <c r="O103" s="297" t="str">
        <f>IF(ISERROR(VLOOKUP(A103,【入力用】個人登録票!$A$21:$P$50,15,FALSE)),"",VLOOKUP(A103,【入力用】個人登録票!$A$21:$P$50,15,FALSE)) &amp; IF(ISERROR(VLOOKUP(A103,【入力用】個人登録票!$A$59:$P$127,15,FALSE)),"",VLOOKUP(A103,【入力用】個人登録票!$A$59:$P$127,15,FALSE))</f>
        <v/>
      </c>
      <c r="P103" s="298" t="str">
        <f>IF(ISERROR(VLOOKUP(A103,【入力用】個人登録票!$A$21:$P$50,16,FALSE)),"",VLOOKUP(A103,【入力用】個人登録票!$A$21:$P$50,16,FALSE)) &amp; IF(ISERROR(VLOOKUP(A103,【入力用】個人登録票!$A$59:$P$127,16,FALSE)),"",VLOOKUP(A103,【入力用】個人登録票!$A$59:$P$127,16,FALSE))</f>
        <v/>
      </c>
      <c r="R103" s="215">
        <f>IF(ISERROR(VLOOKUP(A103,【入力用】個人登録票!$A$59:$R$127,18,FALSE)),"",VLOOKUP(A103,【入力用】個人登録票!$A$59:$R$127,18,FALSE))</f>
        <v>0</v>
      </c>
    </row>
    <row r="104" spans="1:18" ht="19.5" customHeight="1">
      <c r="A104" s="289" t="str">
        <f>【入力用】個人登録票!A104</f>
        <v>76</v>
      </c>
      <c r="B104" s="290" t="str">
        <f>IF(ISERROR(VLOOKUP(A104,【入力用】個人登録票!$A$21:$P$50,2,FALSE)),"",VLOOKUP(A104,【入力用】個人登録票!$A$21:$P$50,2,FALSE)) &amp; IF(ISERROR(VLOOKUP(A104,【入力用】個人登録票!$A$59:$P$127,2,FALSE)),"",VLOOKUP(A104,【入力用】個人登録票!$A$59:$P$127,2,FALSE))</f>
        <v/>
      </c>
      <c r="C104" s="567" t="str">
        <f>IF(ISERROR(VLOOKUP(A104,【入力用】個人登録票!$A$21:$P$50,3,FALSE)),"",VLOOKUP(A104,【入力用】個人登録票!$A$21:$P$50,3,FALSE)) &amp; IF(ISERROR(VLOOKUP(A104,【入力用】個人登録票!$A$59:$P$127,3,FALSE)),"",VLOOKUP(A104,【入力用】個人登録票!$A$59:$P$127,3,FALSE))</f>
        <v/>
      </c>
      <c r="D104" s="568"/>
      <c r="E104" s="291" t="str">
        <f>IF(ISERROR(VLOOKUP(A104,【入力用】個人登録票!$A$21:$P$50,5,FALSE)),"",VLOOKUP(A104,【入力用】個人登録票!$A$21:$P$50,5,FALSE)) &amp; IF(ISERROR(VLOOKUP(A104,【入力用】個人登録票!$A$59:$P$127,5,FALSE)),"",VLOOKUP(A104,【入力用】個人登録票!$A$59:$P$127,5,FALSE))</f>
        <v/>
      </c>
      <c r="F104" s="569" t="str">
        <f>IF(ISERROR(VLOOKUP(A104,【入力用】個人登録票!$A$21:$P$50,6,FALSE)),"",VLOOKUP(A104,【入力用】個人登録票!$A$21:$P$50,6,FALSE)) &amp; IF(ISERROR(VLOOKUP(A104,【入力用】個人登録票!$A$59:$P$127,6,FALSE)),"",VLOOKUP(A104,【入力用】個人登録票!$A$59:$P$127,6,FALSE))</f>
        <v/>
      </c>
      <c r="G104" s="568"/>
      <c r="H104" s="293" t="str">
        <f>IF(ISERROR(VLOOKUP(A104,【入力用】個人登録票!$A$21:$P$50,8,FALSE)),"",VLOOKUP(A104,【入力用】個人登録票!$A$21:$P$50,8,FALSE)) &amp; IF(ISERROR(VLOOKUP(A104,【入力用】個人登録票!$A$59:$P$127,8,FALSE)),"",VLOOKUP(A104,【入力用】個人登録票!$A$59:$P$127,8,FALSE))</f>
        <v/>
      </c>
      <c r="I104" s="292" t="str">
        <f>IF(ISERROR(VLOOKUP(A104,【入力用】個人登録票!$A$21:$P$50,9,FALSE)),"",VLOOKUP(A104,【入力用】個人登録票!$A$21:$P$50,9,FALSE)) &amp; IF(ISERROR(VLOOKUP(A104,【入力用】個人登録票!$A$59:$P$127,9,FALSE)),"",VLOOKUP(A104,【入力用】個人登録票!$A$59:$P$127,9,FALSE))</f>
        <v/>
      </c>
      <c r="J104" s="570" t="str">
        <f>IF(ISERROR(VLOOKUP(A104,【入力用】個人登録票!$A$21:$P$50,10,FALSE)),"",VLOOKUP(A104,【入力用】個人登録票!$A$21:$P$50,10,FALSE)) &amp; IF(ISERROR(VLOOKUP(A104,【入力用】個人登録票!$A$59:$P$127,10,FALSE)),"",VLOOKUP(A104,【入力用】個人登録票!$A$59:$P$127,10,FALSE))</f>
        <v/>
      </c>
      <c r="K104" s="571"/>
      <c r="L104" s="294" t="str">
        <f>TEXT(IF(ISERROR(VLOOKUP(A104,【入力用】個人登録票!$A$21:$P$50,12,FALSE)),"",VLOOKUP(A104,【入力用】個人登録票!$A$21:$P$50,12,FALSE)) &amp; IF(ISERROR(VLOOKUP(A104,【入力用】個人登録票!$A$59:$P$127,12,FALSE)),"",VLOOKUP(A104,【入力用】個人登録票!$A$59:$P$127,12,FALSE)),"ge.m.d")</f>
        <v/>
      </c>
      <c r="M104" s="295" t="str">
        <f>IF(ISERROR(VLOOKUP(A104,【入力用】個人登録票!$A$21:$P$50,13,FALSE)),"",VLOOKUP(A104,【入力用】個人登録票!$A$21:$P$50,13,FALSE)) &amp; IF(ISERROR(VLOOKUP(A104,【入力用】個人登録票!$A$59:$P$127,13,FALSE)),"",VLOOKUP(A104,【入力用】個人登録票!$A$59:$P$127,13,FALSE))</f>
        <v/>
      </c>
      <c r="N104" s="296" t="str">
        <f>IF(ISERROR(VLOOKUP(A104,【入力用】個人登録票!$A$21:$P$50,14,FALSE)),"",VLOOKUP(A104,【入力用】個人登録票!$A$21:$P$50,14,FALSE)) &amp; IF(ISERROR(VLOOKUP(A104,【入力用】個人登録票!$A$59:$P$127,14,FALSE)),"",VLOOKUP(A104,【入力用】個人登録票!$A$59:$P$127,14,FALSE))</f>
        <v/>
      </c>
      <c r="O104" s="297" t="str">
        <f>IF(ISERROR(VLOOKUP(A104,【入力用】個人登録票!$A$21:$P$50,15,FALSE)),"",VLOOKUP(A104,【入力用】個人登録票!$A$21:$P$50,15,FALSE)) &amp; IF(ISERROR(VLOOKUP(A104,【入力用】個人登録票!$A$59:$P$127,15,FALSE)),"",VLOOKUP(A104,【入力用】個人登録票!$A$59:$P$127,15,FALSE))</f>
        <v/>
      </c>
      <c r="P104" s="298" t="str">
        <f>IF(ISERROR(VLOOKUP(A104,【入力用】個人登録票!$A$21:$P$50,16,FALSE)),"",VLOOKUP(A104,【入力用】個人登録票!$A$21:$P$50,16,FALSE)) &amp; IF(ISERROR(VLOOKUP(A104,【入力用】個人登録票!$A$59:$P$127,16,FALSE)),"",VLOOKUP(A104,【入力用】個人登録票!$A$59:$P$127,16,FALSE))</f>
        <v/>
      </c>
      <c r="R104" s="215">
        <f>IF(ISERROR(VLOOKUP(A104,【入力用】個人登録票!$A$59:$R$127,18,FALSE)),"",VLOOKUP(A104,【入力用】個人登録票!$A$59:$R$127,18,FALSE))</f>
        <v>0</v>
      </c>
    </row>
    <row r="105" spans="1:18" ht="19.5" customHeight="1">
      <c r="A105" s="289" t="str">
        <f>【入力用】個人登録票!A105</f>
        <v>77</v>
      </c>
      <c r="B105" s="290" t="str">
        <f>IF(ISERROR(VLOOKUP(A105,【入力用】個人登録票!$A$21:$P$50,2,FALSE)),"",VLOOKUP(A105,【入力用】個人登録票!$A$21:$P$50,2,FALSE)) &amp; IF(ISERROR(VLOOKUP(A105,【入力用】個人登録票!$A$59:$P$127,2,FALSE)),"",VLOOKUP(A105,【入力用】個人登録票!$A$59:$P$127,2,FALSE))</f>
        <v/>
      </c>
      <c r="C105" s="567" t="str">
        <f>IF(ISERROR(VLOOKUP(A105,【入力用】個人登録票!$A$21:$P$50,3,FALSE)),"",VLOOKUP(A105,【入力用】個人登録票!$A$21:$P$50,3,FALSE)) &amp; IF(ISERROR(VLOOKUP(A105,【入力用】個人登録票!$A$59:$P$127,3,FALSE)),"",VLOOKUP(A105,【入力用】個人登録票!$A$59:$P$127,3,FALSE))</f>
        <v/>
      </c>
      <c r="D105" s="568"/>
      <c r="E105" s="291" t="str">
        <f>IF(ISERROR(VLOOKUP(A105,【入力用】個人登録票!$A$21:$P$50,5,FALSE)),"",VLOOKUP(A105,【入力用】個人登録票!$A$21:$P$50,5,FALSE)) &amp; IF(ISERROR(VLOOKUP(A105,【入力用】個人登録票!$A$59:$P$127,5,FALSE)),"",VLOOKUP(A105,【入力用】個人登録票!$A$59:$P$127,5,FALSE))</f>
        <v/>
      </c>
      <c r="F105" s="569" t="str">
        <f>IF(ISERROR(VLOOKUP(A105,【入力用】個人登録票!$A$21:$P$50,6,FALSE)),"",VLOOKUP(A105,【入力用】個人登録票!$A$21:$P$50,6,FALSE)) &amp; IF(ISERROR(VLOOKUP(A105,【入力用】個人登録票!$A$59:$P$127,6,FALSE)),"",VLOOKUP(A105,【入力用】個人登録票!$A$59:$P$127,6,FALSE))</f>
        <v/>
      </c>
      <c r="G105" s="568"/>
      <c r="H105" s="293" t="str">
        <f>IF(ISERROR(VLOOKUP(A105,【入力用】個人登録票!$A$21:$P$50,8,FALSE)),"",VLOOKUP(A105,【入力用】個人登録票!$A$21:$P$50,8,FALSE)) &amp; IF(ISERROR(VLOOKUP(A105,【入力用】個人登録票!$A$59:$P$127,8,FALSE)),"",VLOOKUP(A105,【入力用】個人登録票!$A$59:$P$127,8,FALSE))</f>
        <v/>
      </c>
      <c r="I105" s="292" t="str">
        <f>IF(ISERROR(VLOOKUP(A105,【入力用】個人登録票!$A$21:$P$50,9,FALSE)),"",VLOOKUP(A105,【入力用】個人登録票!$A$21:$P$50,9,FALSE)) &amp; IF(ISERROR(VLOOKUP(A105,【入力用】個人登録票!$A$59:$P$127,9,FALSE)),"",VLOOKUP(A105,【入力用】個人登録票!$A$59:$P$127,9,FALSE))</f>
        <v/>
      </c>
      <c r="J105" s="570" t="str">
        <f>IF(ISERROR(VLOOKUP(A105,【入力用】個人登録票!$A$21:$P$50,10,FALSE)),"",VLOOKUP(A105,【入力用】個人登録票!$A$21:$P$50,10,FALSE)) &amp; IF(ISERROR(VLOOKUP(A105,【入力用】個人登録票!$A$59:$P$127,10,FALSE)),"",VLOOKUP(A105,【入力用】個人登録票!$A$59:$P$127,10,FALSE))</f>
        <v/>
      </c>
      <c r="K105" s="571"/>
      <c r="L105" s="294" t="str">
        <f>TEXT(IF(ISERROR(VLOOKUP(A105,【入力用】個人登録票!$A$21:$P$50,12,FALSE)),"",VLOOKUP(A105,【入力用】個人登録票!$A$21:$P$50,12,FALSE)) &amp; IF(ISERROR(VLOOKUP(A105,【入力用】個人登録票!$A$59:$P$127,12,FALSE)),"",VLOOKUP(A105,【入力用】個人登録票!$A$59:$P$127,12,FALSE)),"ge.m.d")</f>
        <v/>
      </c>
      <c r="M105" s="295" t="str">
        <f>IF(ISERROR(VLOOKUP(A105,【入力用】個人登録票!$A$21:$P$50,13,FALSE)),"",VLOOKUP(A105,【入力用】個人登録票!$A$21:$P$50,13,FALSE)) &amp; IF(ISERROR(VLOOKUP(A105,【入力用】個人登録票!$A$59:$P$127,13,FALSE)),"",VLOOKUP(A105,【入力用】個人登録票!$A$59:$P$127,13,FALSE))</f>
        <v/>
      </c>
      <c r="N105" s="296" t="str">
        <f>IF(ISERROR(VLOOKUP(A105,【入力用】個人登録票!$A$21:$P$50,14,FALSE)),"",VLOOKUP(A105,【入力用】個人登録票!$A$21:$P$50,14,FALSE)) &amp; IF(ISERROR(VLOOKUP(A105,【入力用】個人登録票!$A$59:$P$127,14,FALSE)),"",VLOOKUP(A105,【入力用】個人登録票!$A$59:$P$127,14,FALSE))</f>
        <v/>
      </c>
      <c r="O105" s="297" t="str">
        <f>IF(ISERROR(VLOOKUP(A105,【入力用】個人登録票!$A$21:$P$50,15,FALSE)),"",VLOOKUP(A105,【入力用】個人登録票!$A$21:$P$50,15,FALSE)) &amp; IF(ISERROR(VLOOKUP(A105,【入力用】個人登録票!$A$59:$P$127,15,FALSE)),"",VLOOKUP(A105,【入力用】個人登録票!$A$59:$P$127,15,FALSE))</f>
        <v/>
      </c>
      <c r="P105" s="298" t="str">
        <f>IF(ISERROR(VLOOKUP(A105,【入力用】個人登録票!$A$21:$P$50,16,FALSE)),"",VLOOKUP(A105,【入力用】個人登録票!$A$21:$P$50,16,FALSE)) &amp; IF(ISERROR(VLOOKUP(A105,【入力用】個人登録票!$A$59:$P$127,16,FALSE)),"",VLOOKUP(A105,【入力用】個人登録票!$A$59:$P$127,16,FALSE))</f>
        <v/>
      </c>
      <c r="R105" s="215">
        <f>IF(ISERROR(VLOOKUP(A105,【入力用】個人登録票!$A$59:$R$127,18,FALSE)),"",VLOOKUP(A105,【入力用】個人登録票!$A$59:$R$127,18,FALSE))</f>
        <v>0</v>
      </c>
    </row>
    <row r="106" spans="1:18" ht="19.5" customHeight="1">
      <c r="A106" s="289" t="str">
        <f>【入力用】個人登録票!A106</f>
        <v>78</v>
      </c>
      <c r="B106" s="290" t="str">
        <f>IF(ISERROR(VLOOKUP(A106,【入力用】個人登録票!$A$21:$P$50,2,FALSE)),"",VLOOKUP(A106,【入力用】個人登録票!$A$21:$P$50,2,FALSE)) &amp; IF(ISERROR(VLOOKUP(A106,【入力用】個人登録票!$A$59:$P$127,2,FALSE)),"",VLOOKUP(A106,【入力用】個人登録票!$A$59:$P$127,2,FALSE))</f>
        <v/>
      </c>
      <c r="C106" s="567" t="str">
        <f>IF(ISERROR(VLOOKUP(A106,【入力用】個人登録票!$A$21:$P$50,3,FALSE)),"",VLOOKUP(A106,【入力用】個人登録票!$A$21:$P$50,3,FALSE)) &amp; IF(ISERROR(VLOOKUP(A106,【入力用】個人登録票!$A$59:$P$127,3,FALSE)),"",VLOOKUP(A106,【入力用】個人登録票!$A$59:$P$127,3,FALSE))</f>
        <v/>
      </c>
      <c r="D106" s="568"/>
      <c r="E106" s="291" t="str">
        <f>IF(ISERROR(VLOOKUP(A106,【入力用】個人登録票!$A$21:$P$50,5,FALSE)),"",VLOOKUP(A106,【入力用】個人登録票!$A$21:$P$50,5,FALSE)) &amp; IF(ISERROR(VLOOKUP(A106,【入力用】個人登録票!$A$59:$P$127,5,FALSE)),"",VLOOKUP(A106,【入力用】個人登録票!$A$59:$P$127,5,FALSE))</f>
        <v/>
      </c>
      <c r="F106" s="569" t="str">
        <f>IF(ISERROR(VLOOKUP(A106,【入力用】個人登録票!$A$21:$P$50,6,FALSE)),"",VLOOKUP(A106,【入力用】個人登録票!$A$21:$P$50,6,FALSE)) &amp; IF(ISERROR(VLOOKUP(A106,【入力用】個人登録票!$A$59:$P$127,6,FALSE)),"",VLOOKUP(A106,【入力用】個人登録票!$A$59:$P$127,6,FALSE))</f>
        <v/>
      </c>
      <c r="G106" s="568"/>
      <c r="H106" s="293" t="str">
        <f>IF(ISERROR(VLOOKUP(A106,【入力用】個人登録票!$A$21:$P$50,8,FALSE)),"",VLOOKUP(A106,【入力用】個人登録票!$A$21:$P$50,8,FALSE)) &amp; IF(ISERROR(VLOOKUP(A106,【入力用】個人登録票!$A$59:$P$127,8,FALSE)),"",VLOOKUP(A106,【入力用】個人登録票!$A$59:$P$127,8,FALSE))</f>
        <v/>
      </c>
      <c r="I106" s="292" t="str">
        <f>IF(ISERROR(VLOOKUP(A106,【入力用】個人登録票!$A$21:$P$50,9,FALSE)),"",VLOOKUP(A106,【入力用】個人登録票!$A$21:$P$50,9,FALSE)) &amp; IF(ISERROR(VLOOKUP(A106,【入力用】個人登録票!$A$59:$P$127,9,FALSE)),"",VLOOKUP(A106,【入力用】個人登録票!$A$59:$P$127,9,FALSE))</f>
        <v/>
      </c>
      <c r="J106" s="570" t="str">
        <f>IF(ISERROR(VLOOKUP(A106,【入力用】個人登録票!$A$21:$P$50,10,FALSE)),"",VLOOKUP(A106,【入力用】個人登録票!$A$21:$P$50,10,FALSE)) &amp; IF(ISERROR(VLOOKUP(A106,【入力用】個人登録票!$A$59:$P$127,10,FALSE)),"",VLOOKUP(A106,【入力用】個人登録票!$A$59:$P$127,10,FALSE))</f>
        <v/>
      </c>
      <c r="K106" s="571"/>
      <c r="L106" s="294" t="str">
        <f>TEXT(IF(ISERROR(VLOOKUP(A106,【入力用】個人登録票!$A$21:$P$50,12,FALSE)),"",VLOOKUP(A106,【入力用】個人登録票!$A$21:$P$50,12,FALSE)) &amp; IF(ISERROR(VLOOKUP(A106,【入力用】個人登録票!$A$59:$P$127,12,FALSE)),"",VLOOKUP(A106,【入力用】個人登録票!$A$59:$P$127,12,FALSE)),"ge.m.d")</f>
        <v/>
      </c>
      <c r="M106" s="295" t="str">
        <f>IF(ISERROR(VLOOKUP(A106,【入力用】個人登録票!$A$21:$P$50,13,FALSE)),"",VLOOKUP(A106,【入力用】個人登録票!$A$21:$P$50,13,FALSE)) &amp; IF(ISERROR(VLOOKUP(A106,【入力用】個人登録票!$A$59:$P$127,13,FALSE)),"",VLOOKUP(A106,【入力用】個人登録票!$A$59:$P$127,13,FALSE))</f>
        <v/>
      </c>
      <c r="N106" s="296" t="str">
        <f>IF(ISERROR(VLOOKUP(A106,【入力用】個人登録票!$A$21:$P$50,14,FALSE)),"",VLOOKUP(A106,【入力用】個人登録票!$A$21:$P$50,14,FALSE)) &amp; IF(ISERROR(VLOOKUP(A106,【入力用】個人登録票!$A$59:$P$127,14,FALSE)),"",VLOOKUP(A106,【入力用】個人登録票!$A$59:$P$127,14,FALSE))</f>
        <v/>
      </c>
      <c r="O106" s="297" t="str">
        <f>IF(ISERROR(VLOOKUP(A106,【入力用】個人登録票!$A$21:$P$50,15,FALSE)),"",VLOOKUP(A106,【入力用】個人登録票!$A$21:$P$50,15,FALSE)) &amp; IF(ISERROR(VLOOKUP(A106,【入力用】個人登録票!$A$59:$P$127,15,FALSE)),"",VLOOKUP(A106,【入力用】個人登録票!$A$59:$P$127,15,FALSE))</f>
        <v/>
      </c>
      <c r="P106" s="298" t="str">
        <f>IF(ISERROR(VLOOKUP(A106,【入力用】個人登録票!$A$21:$P$50,16,FALSE)),"",VLOOKUP(A106,【入力用】個人登録票!$A$21:$P$50,16,FALSE)) &amp; IF(ISERROR(VLOOKUP(A106,【入力用】個人登録票!$A$59:$P$127,16,FALSE)),"",VLOOKUP(A106,【入力用】個人登録票!$A$59:$P$127,16,FALSE))</f>
        <v/>
      </c>
      <c r="R106" s="215">
        <f>IF(ISERROR(VLOOKUP(A106,【入力用】個人登録票!$A$59:$R$127,18,FALSE)),"",VLOOKUP(A106,【入力用】個人登録票!$A$59:$R$127,18,FALSE))</f>
        <v>0</v>
      </c>
    </row>
    <row r="107" spans="1:18" ht="19.5" customHeight="1">
      <c r="A107" s="289" t="str">
        <f>【入力用】個人登録票!A107</f>
        <v>79</v>
      </c>
      <c r="B107" s="290" t="str">
        <f>IF(ISERROR(VLOOKUP(A107,【入力用】個人登録票!$A$21:$P$50,2,FALSE)),"",VLOOKUP(A107,【入力用】個人登録票!$A$21:$P$50,2,FALSE)) &amp; IF(ISERROR(VLOOKUP(A107,【入力用】個人登録票!$A$59:$P$127,2,FALSE)),"",VLOOKUP(A107,【入力用】個人登録票!$A$59:$P$127,2,FALSE))</f>
        <v/>
      </c>
      <c r="C107" s="567" t="str">
        <f>IF(ISERROR(VLOOKUP(A107,【入力用】個人登録票!$A$21:$P$50,3,FALSE)),"",VLOOKUP(A107,【入力用】個人登録票!$A$21:$P$50,3,FALSE)) &amp; IF(ISERROR(VLOOKUP(A107,【入力用】個人登録票!$A$59:$P$127,3,FALSE)),"",VLOOKUP(A107,【入力用】個人登録票!$A$59:$P$127,3,FALSE))</f>
        <v/>
      </c>
      <c r="D107" s="568"/>
      <c r="E107" s="291" t="str">
        <f>IF(ISERROR(VLOOKUP(A107,【入力用】個人登録票!$A$21:$P$50,5,FALSE)),"",VLOOKUP(A107,【入力用】個人登録票!$A$21:$P$50,5,FALSE)) &amp; IF(ISERROR(VLOOKUP(A107,【入力用】個人登録票!$A$59:$P$127,5,FALSE)),"",VLOOKUP(A107,【入力用】個人登録票!$A$59:$P$127,5,FALSE))</f>
        <v/>
      </c>
      <c r="F107" s="569" t="str">
        <f>IF(ISERROR(VLOOKUP(A107,【入力用】個人登録票!$A$21:$P$50,6,FALSE)),"",VLOOKUP(A107,【入力用】個人登録票!$A$21:$P$50,6,FALSE)) &amp; IF(ISERROR(VLOOKUP(A107,【入力用】個人登録票!$A$59:$P$127,6,FALSE)),"",VLOOKUP(A107,【入力用】個人登録票!$A$59:$P$127,6,FALSE))</f>
        <v/>
      </c>
      <c r="G107" s="568"/>
      <c r="H107" s="293" t="str">
        <f>IF(ISERROR(VLOOKUP(A107,【入力用】個人登録票!$A$21:$P$50,8,FALSE)),"",VLOOKUP(A107,【入力用】個人登録票!$A$21:$P$50,8,FALSE)) &amp; IF(ISERROR(VLOOKUP(A107,【入力用】個人登録票!$A$59:$P$127,8,FALSE)),"",VLOOKUP(A107,【入力用】個人登録票!$A$59:$P$127,8,FALSE))</f>
        <v/>
      </c>
      <c r="I107" s="292" t="str">
        <f>IF(ISERROR(VLOOKUP(A107,【入力用】個人登録票!$A$21:$P$50,9,FALSE)),"",VLOOKUP(A107,【入力用】個人登録票!$A$21:$P$50,9,FALSE)) &amp; IF(ISERROR(VLOOKUP(A107,【入力用】個人登録票!$A$59:$P$127,9,FALSE)),"",VLOOKUP(A107,【入力用】個人登録票!$A$59:$P$127,9,FALSE))</f>
        <v/>
      </c>
      <c r="J107" s="570" t="str">
        <f>IF(ISERROR(VLOOKUP(A107,【入力用】個人登録票!$A$21:$P$50,10,FALSE)),"",VLOOKUP(A107,【入力用】個人登録票!$A$21:$P$50,10,FALSE)) &amp; IF(ISERROR(VLOOKUP(A107,【入力用】個人登録票!$A$59:$P$127,10,FALSE)),"",VLOOKUP(A107,【入力用】個人登録票!$A$59:$P$127,10,FALSE))</f>
        <v/>
      </c>
      <c r="K107" s="571"/>
      <c r="L107" s="294" t="str">
        <f>TEXT(IF(ISERROR(VLOOKUP(A107,【入力用】個人登録票!$A$21:$P$50,12,FALSE)),"",VLOOKUP(A107,【入力用】個人登録票!$A$21:$P$50,12,FALSE)) &amp; IF(ISERROR(VLOOKUP(A107,【入力用】個人登録票!$A$59:$P$127,12,FALSE)),"",VLOOKUP(A107,【入力用】個人登録票!$A$59:$P$127,12,FALSE)),"ge.m.d")</f>
        <v/>
      </c>
      <c r="M107" s="295" t="str">
        <f>IF(ISERROR(VLOOKUP(A107,【入力用】個人登録票!$A$21:$P$50,13,FALSE)),"",VLOOKUP(A107,【入力用】個人登録票!$A$21:$P$50,13,FALSE)) &amp; IF(ISERROR(VLOOKUP(A107,【入力用】個人登録票!$A$59:$P$127,13,FALSE)),"",VLOOKUP(A107,【入力用】個人登録票!$A$59:$P$127,13,FALSE))</f>
        <v/>
      </c>
      <c r="N107" s="296" t="str">
        <f>IF(ISERROR(VLOOKUP(A107,【入力用】個人登録票!$A$21:$P$50,14,FALSE)),"",VLOOKUP(A107,【入力用】個人登録票!$A$21:$P$50,14,FALSE)) &amp; IF(ISERROR(VLOOKUP(A107,【入力用】個人登録票!$A$59:$P$127,14,FALSE)),"",VLOOKUP(A107,【入力用】個人登録票!$A$59:$P$127,14,FALSE))</f>
        <v/>
      </c>
      <c r="O107" s="297" t="str">
        <f>IF(ISERROR(VLOOKUP(A107,【入力用】個人登録票!$A$21:$P$50,15,FALSE)),"",VLOOKUP(A107,【入力用】個人登録票!$A$21:$P$50,15,FALSE)) &amp; IF(ISERROR(VLOOKUP(A107,【入力用】個人登録票!$A$59:$P$127,15,FALSE)),"",VLOOKUP(A107,【入力用】個人登録票!$A$59:$P$127,15,FALSE))</f>
        <v/>
      </c>
      <c r="P107" s="298" t="str">
        <f>IF(ISERROR(VLOOKUP(A107,【入力用】個人登録票!$A$21:$P$50,16,FALSE)),"",VLOOKUP(A107,【入力用】個人登録票!$A$21:$P$50,16,FALSE)) &amp; IF(ISERROR(VLOOKUP(A107,【入力用】個人登録票!$A$59:$P$127,16,FALSE)),"",VLOOKUP(A107,【入力用】個人登録票!$A$59:$P$127,16,FALSE))</f>
        <v/>
      </c>
      <c r="R107" s="215">
        <f>IF(ISERROR(VLOOKUP(A107,【入力用】個人登録票!$A$59:$R$127,18,FALSE)),"",VLOOKUP(A107,【入力用】個人登録票!$A$59:$R$127,18,FALSE))</f>
        <v>0</v>
      </c>
    </row>
    <row r="108" spans="1:18" ht="19.5" customHeight="1">
      <c r="A108" s="289" t="str">
        <f>【入力用】個人登録票!A108</f>
        <v>80</v>
      </c>
      <c r="B108" s="290" t="str">
        <f>IF(ISERROR(VLOOKUP(A108,【入力用】個人登録票!$A$21:$P$50,2,FALSE)),"",VLOOKUP(A108,【入力用】個人登録票!$A$21:$P$50,2,FALSE)) &amp; IF(ISERROR(VLOOKUP(A108,【入力用】個人登録票!$A$59:$P$127,2,FALSE)),"",VLOOKUP(A108,【入力用】個人登録票!$A$59:$P$127,2,FALSE))</f>
        <v/>
      </c>
      <c r="C108" s="567" t="str">
        <f>IF(ISERROR(VLOOKUP(A108,【入力用】個人登録票!$A$21:$P$50,3,FALSE)),"",VLOOKUP(A108,【入力用】個人登録票!$A$21:$P$50,3,FALSE)) &amp; IF(ISERROR(VLOOKUP(A108,【入力用】個人登録票!$A$59:$P$127,3,FALSE)),"",VLOOKUP(A108,【入力用】個人登録票!$A$59:$P$127,3,FALSE))</f>
        <v/>
      </c>
      <c r="D108" s="568"/>
      <c r="E108" s="291" t="str">
        <f>IF(ISERROR(VLOOKUP(A108,【入力用】個人登録票!$A$21:$P$50,5,FALSE)),"",VLOOKUP(A108,【入力用】個人登録票!$A$21:$P$50,5,FALSE)) &amp; IF(ISERROR(VLOOKUP(A108,【入力用】個人登録票!$A$59:$P$127,5,FALSE)),"",VLOOKUP(A108,【入力用】個人登録票!$A$59:$P$127,5,FALSE))</f>
        <v/>
      </c>
      <c r="F108" s="569" t="str">
        <f>IF(ISERROR(VLOOKUP(A108,【入力用】個人登録票!$A$21:$P$50,6,FALSE)),"",VLOOKUP(A108,【入力用】個人登録票!$A$21:$P$50,6,FALSE)) &amp; IF(ISERROR(VLOOKUP(A108,【入力用】個人登録票!$A$59:$P$127,6,FALSE)),"",VLOOKUP(A108,【入力用】個人登録票!$A$59:$P$127,6,FALSE))</f>
        <v/>
      </c>
      <c r="G108" s="568"/>
      <c r="H108" s="293" t="str">
        <f>IF(ISERROR(VLOOKUP(A108,【入力用】個人登録票!$A$21:$P$50,8,FALSE)),"",VLOOKUP(A108,【入力用】個人登録票!$A$21:$P$50,8,FALSE)) &amp; IF(ISERROR(VLOOKUP(A108,【入力用】個人登録票!$A$59:$P$127,8,FALSE)),"",VLOOKUP(A108,【入力用】個人登録票!$A$59:$P$127,8,FALSE))</f>
        <v/>
      </c>
      <c r="I108" s="292" t="str">
        <f>IF(ISERROR(VLOOKUP(A108,【入力用】個人登録票!$A$21:$P$50,9,FALSE)),"",VLOOKUP(A108,【入力用】個人登録票!$A$21:$P$50,9,FALSE)) &amp; IF(ISERROR(VLOOKUP(A108,【入力用】個人登録票!$A$59:$P$127,9,FALSE)),"",VLOOKUP(A108,【入力用】個人登録票!$A$59:$P$127,9,FALSE))</f>
        <v/>
      </c>
      <c r="J108" s="570" t="str">
        <f>IF(ISERROR(VLOOKUP(A108,【入力用】個人登録票!$A$21:$P$50,10,FALSE)),"",VLOOKUP(A108,【入力用】個人登録票!$A$21:$P$50,10,FALSE)) &amp; IF(ISERROR(VLOOKUP(A108,【入力用】個人登録票!$A$59:$P$127,10,FALSE)),"",VLOOKUP(A108,【入力用】個人登録票!$A$59:$P$127,10,FALSE))</f>
        <v/>
      </c>
      <c r="K108" s="571"/>
      <c r="L108" s="294" t="str">
        <f>TEXT(IF(ISERROR(VLOOKUP(A108,【入力用】個人登録票!$A$21:$P$50,12,FALSE)),"",VLOOKUP(A108,【入力用】個人登録票!$A$21:$P$50,12,FALSE)) &amp; IF(ISERROR(VLOOKUP(A108,【入力用】個人登録票!$A$59:$P$127,12,FALSE)),"",VLOOKUP(A108,【入力用】個人登録票!$A$59:$P$127,12,FALSE)),"ge.m.d")</f>
        <v/>
      </c>
      <c r="M108" s="295" t="str">
        <f>IF(ISERROR(VLOOKUP(A108,【入力用】個人登録票!$A$21:$P$50,13,FALSE)),"",VLOOKUP(A108,【入力用】個人登録票!$A$21:$P$50,13,FALSE)) &amp; IF(ISERROR(VLOOKUP(A108,【入力用】個人登録票!$A$59:$P$127,13,FALSE)),"",VLOOKUP(A108,【入力用】個人登録票!$A$59:$P$127,13,FALSE))</f>
        <v/>
      </c>
      <c r="N108" s="296" t="str">
        <f>IF(ISERROR(VLOOKUP(A108,【入力用】個人登録票!$A$21:$P$50,14,FALSE)),"",VLOOKUP(A108,【入力用】個人登録票!$A$21:$P$50,14,FALSE)) &amp; IF(ISERROR(VLOOKUP(A108,【入力用】個人登録票!$A$59:$P$127,14,FALSE)),"",VLOOKUP(A108,【入力用】個人登録票!$A$59:$P$127,14,FALSE))</f>
        <v/>
      </c>
      <c r="O108" s="297" t="str">
        <f>IF(ISERROR(VLOOKUP(A108,【入力用】個人登録票!$A$21:$P$50,15,FALSE)),"",VLOOKUP(A108,【入力用】個人登録票!$A$21:$P$50,15,FALSE)) &amp; IF(ISERROR(VLOOKUP(A108,【入力用】個人登録票!$A$59:$P$127,15,FALSE)),"",VLOOKUP(A108,【入力用】個人登録票!$A$59:$P$127,15,FALSE))</f>
        <v/>
      </c>
      <c r="P108" s="298" t="str">
        <f>IF(ISERROR(VLOOKUP(A108,【入力用】個人登録票!$A$21:$P$50,16,FALSE)),"",VLOOKUP(A108,【入力用】個人登録票!$A$21:$P$50,16,FALSE)) &amp; IF(ISERROR(VLOOKUP(A108,【入力用】個人登録票!$A$59:$P$127,16,FALSE)),"",VLOOKUP(A108,【入力用】個人登録票!$A$59:$P$127,16,FALSE))</f>
        <v/>
      </c>
      <c r="R108" s="215">
        <f>IF(ISERROR(VLOOKUP(A108,【入力用】個人登録票!$A$59:$R$127,18,FALSE)),"",VLOOKUP(A108,【入力用】個人登録票!$A$59:$R$127,18,FALSE))</f>
        <v>0</v>
      </c>
    </row>
    <row r="109" spans="1:18" ht="19.5" customHeight="1">
      <c r="A109" s="289" t="str">
        <f>【入力用】個人登録票!A109</f>
        <v>81</v>
      </c>
      <c r="B109" s="290" t="str">
        <f>IF(ISERROR(VLOOKUP(A109,【入力用】個人登録票!$A$21:$P$50,2,FALSE)),"",VLOOKUP(A109,【入力用】個人登録票!$A$21:$P$50,2,FALSE)) &amp; IF(ISERROR(VLOOKUP(A109,【入力用】個人登録票!$A$59:$P$127,2,FALSE)),"",VLOOKUP(A109,【入力用】個人登録票!$A$59:$P$127,2,FALSE))</f>
        <v/>
      </c>
      <c r="C109" s="567" t="str">
        <f>IF(ISERROR(VLOOKUP(A109,【入力用】個人登録票!$A$21:$P$50,3,FALSE)),"",VLOOKUP(A109,【入力用】個人登録票!$A$21:$P$50,3,FALSE)) &amp; IF(ISERROR(VLOOKUP(A109,【入力用】個人登録票!$A$59:$P$127,3,FALSE)),"",VLOOKUP(A109,【入力用】個人登録票!$A$59:$P$127,3,FALSE))</f>
        <v/>
      </c>
      <c r="D109" s="568"/>
      <c r="E109" s="291" t="str">
        <f>IF(ISERROR(VLOOKUP(A109,【入力用】個人登録票!$A$21:$P$50,5,FALSE)),"",VLOOKUP(A109,【入力用】個人登録票!$A$21:$P$50,5,FALSE)) &amp; IF(ISERROR(VLOOKUP(A109,【入力用】個人登録票!$A$59:$P$127,5,FALSE)),"",VLOOKUP(A109,【入力用】個人登録票!$A$59:$P$127,5,FALSE))</f>
        <v/>
      </c>
      <c r="F109" s="569" t="str">
        <f>IF(ISERROR(VLOOKUP(A109,【入力用】個人登録票!$A$21:$P$50,6,FALSE)),"",VLOOKUP(A109,【入力用】個人登録票!$A$21:$P$50,6,FALSE)) &amp; IF(ISERROR(VLOOKUP(A109,【入力用】個人登録票!$A$59:$P$127,6,FALSE)),"",VLOOKUP(A109,【入力用】個人登録票!$A$59:$P$127,6,FALSE))</f>
        <v/>
      </c>
      <c r="G109" s="568"/>
      <c r="H109" s="293" t="str">
        <f>IF(ISERROR(VLOOKUP(A109,【入力用】個人登録票!$A$21:$P$50,8,FALSE)),"",VLOOKUP(A109,【入力用】個人登録票!$A$21:$P$50,8,FALSE)) &amp; IF(ISERROR(VLOOKUP(A109,【入力用】個人登録票!$A$59:$P$127,8,FALSE)),"",VLOOKUP(A109,【入力用】個人登録票!$A$59:$P$127,8,FALSE))</f>
        <v/>
      </c>
      <c r="I109" s="292" t="str">
        <f>IF(ISERROR(VLOOKUP(A109,【入力用】個人登録票!$A$21:$P$50,9,FALSE)),"",VLOOKUP(A109,【入力用】個人登録票!$A$21:$P$50,9,FALSE)) &amp; IF(ISERROR(VLOOKUP(A109,【入力用】個人登録票!$A$59:$P$127,9,FALSE)),"",VLOOKUP(A109,【入力用】個人登録票!$A$59:$P$127,9,FALSE))</f>
        <v/>
      </c>
      <c r="J109" s="570" t="str">
        <f>IF(ISERROR(VLOOKUP(A109,【入力用】個人登録票!$A$21:$P$50,10,FALSE)),"",VLOOKUP(A109,【入力用】個人登録票!$A$21:$P$50,10,FALSE)) &amp; IF(ISERROR(VLOOKUP(A109,【入力用】個人登録票!$A$59:$P$127,10,FALSE)),"",VLOOKUP(A109,【入力用】個人登録票!$A$59:$P$127,10,FALSE))</f>
        <v/>
      </c>
      <c r="K109" s="571"/>
      <c r="L109" s="294" t="str">
        <f>TEXT(IF(ISERROR(VLOOKUP(A109,【入力用】個人登録票!$A$21:$P$50,12,FALSE)),"",VLOOKUP(A109,【入力用】個人登録票!$A$21:$P$50,12,FALSE)) &amp; IF(ISERROR(VLOOKUP(A109,【入力用】個人登録票!$A$59:$P$127,12,FALSE)),"",VLOOKUP(A109,【入力用】個人登録票!$A$59:$P$127,12,FALSE)),"ge.m.d")</f>
        <v/>
      </c>
      <c r="M109" s="295" t="str">
        <f>IF(ISERROR(VLOOKUP(A109,【入力用】個人登録票!$A$21:$P$50,13,FALSE)),"",VLOOKUP(A109,【入力用】個人登録票!$A$21:$P$50,13,FALSE)) &amp; IF(ISERROR(VLOOKUP(A109,【入力用】個人登録票!$A$59:$P$127,13,FALSE)),"",VLOOKUP(A109,【入力用】個人登録票!$A$59:$P$127,13,FALSE))</f>
        <v/>
      </c>
      <c r="N109" s="296" t="str">
        <f>IF(ISERROR(VLOOKUP(A109,【入力用】個人登録票!$A$21:$P$50,14,FALSE)),"",VLOOKUP(A109,【入力用】個人登録票!$A$21:$P$50,14,FALSE)) &amp; IF(ISERROR(VLOOKUP(A109,【入力用】個人登録票!$A$59:$P$127,14,FALSE)),"",VLOOKUP(A109,【入力用】個人登録票!$A$59:$P$127,14,FALSE))</f>
        <v/>
      </c>
      <c r="O109" s="297" t="str">
        <f>IF(ISERROR(VLOOKUP(A109,【入力用】個人登録票!$A$21:$P$50,15,FALSE)),"",VLOOKUP(A109,【入力用】個人登録票!$A$21:$P$50,15,FALSE)) &amp; IF(ISERROR(VLOOKUP(A109,【入力用】個人登録票!$A$59:$P$127,15,FALSE)),"",VLOOKUP(A109,【入力用】個人登録票!$A$59:$P$127,15,FALSE))</f>
        <v/>
      </c>
      <c r="P109" s="298" t="str">
        <f>IF(ISERROR(VLOOKUP(A109,【入力用】個人登録票!$A$21:$P$50,16,FALSE)),"",VLOOKUP(A109,【入力用】個人登録票!$A$21:$P$50,16,FALSE)) &amp; IF(ISERROR(VLOOKUP(A109,【入力用】個人登録票!$A$59:$P$127,16,FALSE)),"",VLOOKUP(A109,【入力用】個人登録票!$A$59:$P$127,16,FALSE))</f>
        <v/>
      </c>
      <c r="R109" s="215">
        <f>IF(ISERROR(VLOOKUP(A109,【入力用】個人登録票!$A$59:$R$127,18,FALSE)),"",VLOOKUP(A109,【入力用】個人登録票!$A$59:$R$127,18,FALSE))</f>
        <v>0</v>
      </c>
    </row>
    <row r="110" spans="1:18" ht="19.5" customHeight="1">
      <c r="A110" s="289" t="str">
        <f>【入力用】個人登録票!A110</f>
        <v>82</v>
      </c>
      <c r="B110" s="290" t="str">
        <f>IF(ISERROR(VLOOKUP(A110,【入力用】個人登録票!$A$21:$P$50,2,FALSE)),"",VLOOKUP(A110,【入力用】個人登録票!$A$21:$P$50,2,FALSE)) &amp; IF(ISERROR(VLOOKUP(A110,【入力用】個人登録票!$A$59:$P$127,2,FALSE)),"",VLOOKUP(A110,【入力用】個人登録票!$A$59:$P$127,2,FALSE))</f>
        <v/>
      </c>
      <c r="C110" s="567" t="str">
        <f>IF(ISERROR(VLOOKUP(A110,【入力用】個人登録票!$A$21:$P$50,3,FALSE)),"",VLOOKUP(A110,【入力用】個人登録票!$A$21:$P$50,3,FALSE)) &amp; IF(ISERROR(VLOOKUP(A110,【入力用】個人登録票!$A$59:$P$127,3,FALSE)),"",VLOOKUP(A110,【入力用】個人登録票!$A$59:$P$127,3,FALSE))</f>
        <v/>
      </c>
      <c r="D110" s="568"/>
      <c r="E110" s="291" t="str">
        <f>IF(ISERROR(VLOOKUP(A110,【入力用】個人登録票!$A$21:$P$50,5,FALSE)),"",VLOOKUP(A110,【入力用】個人登録票!$A$21:$P$50,5,FALSE)) &amp; IF(ISERROR(VLOOKUP(A110,【入力用】個人登録票!$A$59:$P$127,5,FALSE)),"",VLOOKUP(A110,【入力用】個人登録票!$A$59:$P$127,5,FALSE))</f>
        <v/>
      </c>
      <c r="F110" s="569" t="str">
        <f>IF(ISERROR(VLOOKUP(A110,【入力用】個人登録票!$A$21:$P$50,6,FALSE)),"",VLOOKUP(A110,【入力用】個人登録票!$A$21:$P$50,6,FALSE)) &amp; IF(ISERROR(VLOOKUP(A110,【入力用】個人登録票!$A$59:$P$127,6,FALSE)),"",VLOOKUP(A110,【入力用】個人登録票!$A$59:$P$127,6,FALSE))</f>
        <v/>
      </c>
      <c r="G110" s="568"/>
      <c r="H110" s="293" t="str">
        <f>IF(ISERROR(VLOOKUP(A110,【入力用】個人登録票!$A$21:$P$50,8,FALSE)),"",VLOOKUP(A110,【入力用】個人登録票!$A$21:$P$50,8,FALSE)) &amp; IF(ISERROR(VLOOKUP(A110,【入力用】個人登録票!$A$59:$P$127,8,FALSE)),"",VLOOKUP(A110,【入力用】個人登録票!$A$59:$P$127,8,FALSE))</f>
        <v/>
      </c>
      <c r="I110" s="292" t="str">
        <f>IF(ISERROR(VLOOKUP(A110,【入力用】個人登録票!$A$21:$P$50,9,FALSE)),"",VLOOKUP(A110,【入力用】個人登録票!$A$21:$P$50,9,FALSE)) &amp; IF(ISERROR(VLOOKUP(A110,【入力用】個人登録票!$A$59:$P$127,9,FALSE)),"",VLOOKUP(A110,【入力用】個人登録票!$A$59:$P$127,9,FALSE))</f>
        <v/>
      </c>
      <c r="J110" s="570" t="str">
        <f>IF(ISERROR(VLOOKUP(A110,【入力用】個人登録票!$A$21:$P$50,10,FALSE)),"",VLOOKUP(A110,【入力用】個人登録票!$A$21:$P$50,10,FALSE)) &amp; IF(ISERROR(VLOOKUP(A110,【入力用】個人登録票!$A$59:$P$127,10,FALSE)),"",VLOOKUP(A110,【入力用】個人登録票!$A$59:$P$127,10,FALSE))</f>
        <v/>
      </c>
      <c r="K110" s="571"/>
      <c r="L110" s="294" t="str">
        <f>TEXT(IF(ISERROR(VLOOKUP(A110,【入力用】個人登録票!$A$21:$P$50,12,FALSE)),"",VLOOKUP(A110,【入力用】個人登録票!$A$21:$P$50,12,FALSE)) &amp; IF(ISERROR(VLOOKUP(A110,【入力用】個人登録票!$A$59:$P$127,12,FALSE)),"",VLOOKUP(A110,【入力用】個人登録票!$A$59:$P$127,12,FALSE)),"ge.m.d")</f>
        <v/>
      </c>
      <c r="M110" s="295" t="str">
        <f>IF(ISERROR(VLOOKUP(A110,【入力用】個人登録票!$A$21:$P$50,13,FALSE)),"",VLOOKUP(A110,【入力用】個人登録票!$A$21:$P$50,13,FALSE)) &amp; IF(ISERROR(VLOOKUP(A110,【入力用】個人登録票!$A$59:$P$127,13,FALSE)),"",VLOOKUP(A110,【入力用】個人登録票!$A$59:$P$127,13,FALSE))</f>
        <v/>
      </c>
      <c r="N110" s="296" t="str">
        <f>IF(ISERROR(VLOOKUP(A110,【入力用】個人登録票!$A$21:$P$50,14,FALSE)),"",VLOOKUP(A110,【入力用】個人登録票!$A$21:$P$50,14,FALSE)) &amp; IF(ISERROR(VLOOKUP(A110,【入力用】個人登録票!$A$59:$P$127,14,FALSE)),"",VLOOKUP(A110,【入力用】個人登録票!$A$59:$P$127,14,FALSE))</f>
        <v/>
      </c>
      <c r="O110" s="297" t="str">
        <f>IF(ISERROR(VLOOKUP(A110,【入力用】個人登録票!$A$21:$P$50,15,FALSE)),"",VLOOKUP(A110,【入力用】個人登録票!$A$21:$P$50,15,FALSE)) &amp; IF(ISERROR(VLOOKUP(A110,【入力用】個人登録票!$A$59:$P$127,15,FALSE)),"",VLOOKUP(A110,【入力用】個人登録票!$A$59:$P$127,15,FALSE))</f>
        <v/>
      </c>
      <c r="P110" s="298" t="str">
        <f>IF(ISERROR(VLOOKUP(A110,【入力用】個人登録票!$A$21:$P$50,16,FALSE)),"",VLOOKUP(A110,【入力用】個人登録票!$A$21:$P$50,16,FALSE)) &amp; IF(ISERROR(VLOOKUP(A110,【入力用】個人登録票!$A$59:$P$127,16,FALSE)),"",VLOOKUP(A110,【入力用】個人登録票!$A$59:$P$127,16,FALSE))</f>
        <v/>
      </c>
      <c r="R110" s="215">
        <f>IF(ISERROR(VLOOKUP(A110,【入力用】個人登録票!$A$59:$R$127,18,FALSE)),"",VLOOKUP(A110,【入力用】個人登録票!$A$59:$R$127,18,FALSE))</f>
        <v>0</v>
      </c>
    </row>
    <row r="111" spans="1:18" ht="19.5" customHeight="1">
      <c r="A111" s="289" t="str">
        <f>【入力用】個人登録票!A111</f>
        <v>83</v>
      </c>
      <c r="B111" s="290" t="str">
        <f>IF(ISERROR(VLOOKUP(A111,【入力用】個人登録票!$A$21:$P$50,2,FALSE)),"",VLOOKUP(A111,【入力用】個人登録票!$A$21:$P$50,2,FALSE)) &amp; IF(ISERROR(VLOOKUP(A111,【入力用】個人登録票!$A$59:$P$127,2,FALSE)),"",VLOOKUP(A111,【入力用】個人登録票!$A$59:$P$127,2,FALSE))</f>
        <v/>
      </c>
      <c r="C111" s="567" t="str">
        <f>IF(ISERROR(VLOOKUP(A111,【入力用】個人登録票!$A$21:$P$50,3,FALSE)),"",VLOOKUP(A111,【入力用】個人登録票!$A$21:$P$50,3,FALSE)) &amp; IF(ISERROR(VLOOKUP(A111,【入力用】個人登録票!$A$59:$P$127,3,FALSE)),"",VLOOKUP(A111,【入力用】個人登録票!$A$59:$P$127,3,FALSE))</f>
        <v/>
      </c>
      <c r="D111" s="568"/>
      <c r="E111" s="291" t="str">
        <f>IF(ISERROR(VLOOKUP(A111,【入力用】個人登録票!$A$21:$P$50,5,FALSE)),"",VLOOKUP(A111,【入力用】個人登録票!$A$21:$P$50,5,FALSE)) &amp; IF(ISERROR(VLOOKUP(A111,【入力用】個人登録票!$A$59:$P$127,5,FALSE)),"",VLOOKUP(A111,【入力用】個人登録票!$A$59:$P$127,5,FALSE))</f>
        <v/>
      </c>
      <c r="F111" s="569" t="str">
        <f>IF(ISERROR(VLOOKUP(A111,【入力用】個人登録票!$A$21:$P$50,6,FALSE)),"",VLOOKUP(A111,【入力用】個人登録票!$A$21:$P$50,6,FALSE)) &amp; IF(ISERROR(VLOOKUP(A111,【入力用】個人登録票!$A$59:$P$127,6,FALSE)),"",VLOOKUP(A111,【入力用】個人登録票!$A$59:$P$127,6,FALSE))</f>
        <v/>
      </c>
      <c r="G111" s="568"/>
      <c r="H111" s="293" t="str">
        <f>IF(ISERROR(VLOOKUP(A111,【入力用】個人登録票!$A$21:$P$50,8,FALSE)),"",VLOOKUP(A111,【入力用】個人登録票!$A$21:$P$50,8,FALSE)) &amp; IF(ISERROR(VLOOKUP(A111,【入力用】個人登録票!$A$59:$P$127,8,FALSE)),"",VLOOKUP(A111,【入力用】個人登録票!$A$59:$P$127,8,FALSE))</f>
        <v/>
      </c>
      <c r="I111" s="292" t="str">
        <f>IF(ISERROR(VLOOKUP(A111,【入力用】個人登録票!$A$21:$P$50,9,FALSE)),"",VLOOKUP(A111,【入力用】個人登録票!$A$21:$P$50,9,FALSE)) &amp; IF(ISERROR(VLOOKUP(A111,【入力用】個人登録票!$A$59:$P$127,9,FALSE)),"",VLOOKUP(A111,【入力用】個人登録票!$A$59:$P$127,9,FALSE))</f>
        <v/>
      </c>
      <c r="J111" s="570" t="str">
        <f>IF(ISERROR(VLOOKUP(A111,【入力用】個人登録票!$A$21:$P$50,10,FALSE)),"",VLOOKUP(A111,【入力用】個人登録票!$A$21:$P$50,10,FALSE)) &amp; IF(ISERROR(VLOOKUP(A111,【入力用】個人登録票!$A$59:$P$127,10,FALSE)),"",VLOOKUP(A111,【入力用】個人登録票!$A$59:$P$127,10,FALSE))</f>
        <v/>
      </c>
      <c r="K111" s="571"/>
      <c r="L111" s="294" t="str">
        <f>TEXT(IF(ISERROR(VLOOKUP(A111,【入力用】個人登録票!$A$21:$P$50,12,FALSE)),"",VLOOKUP(A111,【入力用】個人登録票!$A$21:$P$50,12,FALSE)) &amp; IF(ISERROR(VLOOKUP(A111,【入力用】個人登録票!$A$59:$P$127,12,FALSE)),"",VLOOKUP(A111,【入力用】個人登録票!$A$59:$P$127,12,FALSE)),"ge.m.d")</f>
        <v/>
      </c>
      <c r="M111" s="295" t="str">
        <f>IF(ISERROR(VLOOKUP(A111,【入力用】個人登録票!$A$21:$P$50,13,FALSE)),"",VLOOKUP(A111,【入力用】個人登録票!$A$21:$P$50,13,FALSE)) &amp; IF(ISERROR(VLOOKUP(A111,【入力用】個人登録票!$A$59:$P$127,13,FALSE)),"",VLOOKUP(A111,【入力用】個人登録票!$A$59:$P$127,13,FALSE))</f>
        <v/>
      </c>
      <c r="N111" s="296" t="str">
        <f>IF(ISERROR(VLOOKUP(A111,【入力用】個人登録票!$A$21:$P$50,14,FALSE)),"",VLOOKUP(A111,【入力用】個人登録票!$A$21:$P$50,14,FALSE)) &amp; IF(ISERROR(VLOOKUP(A111,【入力用】個人登録票!$A$59:$P$127,14,FALSE)),"",VLOOKUP(A111,【入力用】個人登録票!$A$59:$P$127,14,FALSE))</f>
        <v/>
      </c>
      <c r="O111" s="297" t="str">
        <f>IF(ISERROR(VLOOKUP(A111,【入力用】個人登録票!$A$21:$P$50,15,FALSE)),"",VLOOKUP(A111,【入力用】個人登録票!$A$21:$P$50,15,FALSE)) &amp; IF(ISERROR(VLOOKUP(A111,【入力用】個人登録票!$A$59:$P$127,15,FALSE)),"",VLOOKUP(A111,【入力用】個人登録票!$A$59:$P$127,15,FALSE))</f>
        <v/>
      </c>
      <c r="P111" s="298" t="str">
        <f>IF(ISERROR(VLOOKUP(A111,【入力用】個人登録票!$A$21:$P$50,16,FALSE)),"",VLOOKUP(A111,【入力用】個人登録票!$A$21:$P$50,16,FALSE)) &amp; IF(ISERROR(VLOOKUP(A111,【入力用】個人登録票!$A$59:$P$127,16,FALSE)),"",VLOOKUP(A111,【入力用】個人登録票!$A$59:$P$127,16,FALSE))</f>
        <v/>
      </c>
      <c r="R111" s="215">
        <f>IF(ISERROR(VLOOKUP(A111,【入力用】個人登録票!$A$59:$R$127,18,FALSE)),"",VLOOKUP(A111,【入力用】個人登録票!$A$59:$R$127,18,FALSE))</f>
        <v>0</v>
      </c>
    </row>
    <row r="112" spans="1:18" ht="19.5" customHeight="1">
      <c r="A112" s="289" t="str">
        <f>【入力用】個人登録票!A112</f>
        <v>84</v>
      </c>
      <c r="B112" s="290" t="str">
        <f>IF(ISERROR(VLOOKUP(A112,【入力用】個人登録票!$A$21:$P$50,2,FALSE)),"",VLOOKUP(A112,【入力用】個人登録票!$A$21:$P$50,2,FALSE)) &amp; IF(ISERROR(VLOOKUP(A112,【入力用】個人登録票!$A$59:$P$127,2,FALSE)),"",VLOOKUP(A112,【入力用】個人登録票!$A$59:$P$127,2,FALSE))</f>
        <v/>
      </c>
      <c r="C112" s="567" t="str">
        <f>IF(ISERROR(VLOOKUP(A112,【入力用】個人登録票!$A$21:$P$50,3,FALSE)),"",VLOOKUP(A112,【入力用】個人登録票!$A$21:$P$50,3,FALSE)) &amp; IF(ISERROR(VLOOKUP(A112,【入力用】個人登録票!$A$59:$P$127,3,FALSE)),"",VLOOKUP(A112,【入力用】個人登録票!$A$59:$P$127,3,FALSE))</f>
        <v/>
      </c>
      <c r="D112" s="568"/>
      <c r="E112" s="291" t="str">
        <f>IF(ISERROR(VLOOKUP(A112,【入力用】個人登録票!$A$21:$P$50,5,FALSE)),"",VLOOKUP(A112,【入力用】個人登録票!$A$21:$P$50,5,FALSE)) &amp; IF(ISERROR(VLOOKUP(A112,【入力用】個人登録票!$A$59:$P$127,5,FALSE)),"",VLOOKUP(A112,【入力用】個人登録票!$A$59:$P$127,5,FALSE))</f>
        <v/>
      </c>
      <c r="F112" s="569" t="str">
        <f>IF(ISERROR(VLOOKUP(A112,【入力用】個人登録票!$A$21:$P$50,6,FALSE)),"",VLOOKUP(A112,【入力用】個人登録票!$A$21:$P$50,6,FALSE)) &amp; IF(ISERROR(VLOOKUP(A112,【入力用】個人登録票!$A$59:$P$127,6,FALSE)),"",VLOOKUP(A112,【入力用】個人登録票!$A$59:$P$127,6,FALSE))</f>
        <v/>
      </c>
      <c r="G112" s="568"/>
      <c r="H112" s="293" t="str">
        <f>IF(ISERROR(VLOOKUP(A112,【入力用】個人登録票!$A$21:$P$50,8,FALSE)),"",VLOOKUP(A112,【入力用】個人登録票!$A$21:$P$50,8,FALSE)) &amp; IF(ISERROR(VLOOKUP(A112,【入力用】個人登録票!$A$59:$P$127,8,FALSE)),"",VLOOKUP(A112,【入力用】個人登録票!$A$59:$P$127,8,FALSE))</f>
        <v/>
      </c>
      <c r="I112" s="292" t="str">
        <f>IF(ISERROR(VLOOKUP(A112,【入力用】個人登録票!$A$21:$P$50,9,FALSE)),"",VLOOKUP(A112,【入力用】個人登録票!$A$21:$P$50,9,FALSE)) &amp; IF(ISERROR(VLOOKUP(A112,【入力用】個人登録票!$A$59:$P$127,9,FALSE)),"",VLOOKUP(A112,【入力用】個人登録票!$A$59:$P$127,9,FALSE))</f>
        <v/>
      </c>
      <c r="J112" s="570" t="str">
        <f>IF(ISERROR(VLOOKUP(A112,【入力用】個人登録票!$A$21:$P$50,10,FALSE)),"",VLOOKUP(A112,【入力用】個人登録票!$A$21:$P$50,10,FALSE)) &amp; IF(ISERROR(VLOOKUP(A112,【入力用】個人登録票!$A$59:$P$127,10,FALSE)),"",VLOOKUP(A112,【入力用】個人登録票!$A$59:$P$127,10,FALSE))</f>
        <v/>
      </c>
      <c r="K112" s="571"/>
      <c r="L112" s="294" t="str">
        <f>TEXT(IF(ISERROR(VLOOKUP(A112,【入力用】個人登録票!$A$21:$P$50,12,FALSE)),"",VLOOKUP(A112,【入力用】個人登録票!$A$21:$P$50,12,FALSE)) &amp; IF(ISERROR(VLOOKUP(A112,【入力用】個人登録票!$A$59:$P$127,12,FALSE)),"",VLOOKUP(A112,【入力用】個人登録票!$A$59:$P$127,12,FALSE)),"ge.m.d")</f>
        <v/>
      </c>
      <c r="M112" s="295" t="str">
        <f>IF(ISERROR(VLOOKUP(A112,【入力用】個人登録票!$A$21:$P$50,13,FALSE)),"",VLOOKUP(A112,【入力用】個人登録票!$A$21:$P$50,13,FALSE)) &amp; IF(ISERROR(VLOOKUP(A112,【入力用】個人登録票!$A$59:$P$127,13,FALSE)),"",VLOOKUP(A112,【入力用】個人登録票!$A$59:$P$127,13,FALSE))</f>
        <v/>
      </c>
      <c r="N112" s="296" t="str">
        <f>IF(ISERROR(VLOOKUP(A112,【入力用】個人登録票!$A$21:$P$50,14,FALSE)),"",VLOOKUP(A112,【入力用】個人登録票!$A$21:$P$50,14,FALSE)) &amp; IF(ISERROR(VLOOKUP(A112,【入力用】個人登録票!$A$59:$P$127,14,FALSE)),"",VLOOKUP(A112,【入力用】個人登録票!$A$59:$P$127,14,FALSE))</f>
        <v/>
      </c>
      <c r="O112" s="297" t="str">
        <f>IF(ISERROR(VLOOKUP(A112,【入力用】個人登録票!$A$21:$P$50,15,FALSE)),"",VLOOKUP(A112,【入力用】個人登録票!$A$21:$P$50,15,FALSE)) &amp; IF(ISERROR(VLOOKUP(A112,【入力用】個人登録票!$A$59:$P$127,15,FALSE)),"",VLOOKUP(A112,【入力用】個人登録票!$A$59:$P$127,15,FALSE))</f>
        <v/>
      </c>
      <c r="P112" s="298" t="str">
        <f>IF(ISERROR(VLOOKUP(A112,【入力用】個人登録票!$A$21:$P$50,16,FALSE)),"",VLOOKUP(A112,【入力用】個人登録票!$A$21:$P$50,16,FALSE)) &amp; IF(ISERROR(VLOOKUP(A112,【入力用】個人登録票!$A$59:$P$127,16,FALSE)),"",VLOOKUP(A112,【入力用】個人登録票!$A$59:$P$127,16,FALSE))</f>
        <v/>
      </c>
      <c r="R112" s="215">
        <f>IF(ISERROR(VLOOKUP(A112,【入力用】個人登録票!$A$59:$R$127,18,FALSE)),"",VLOOKUP(A112,【入力用】個人登録票!$A$59:$R$127,18,FALSE))</f>
        <v>0</v>
      </c>
    </row>
    <row r="113" spans="1:18" ht="19.5" customHeight="1">
      <c r="A113" s="289" t="str">
        <f>【入力用】個人登録票!A113</f>
        <v>85</v>
      </c>
      <c r="B113" s="290" t="str">
        <f>IF(ISERROR(VLOOKUP(A113,【入力用】個人登録票!$A$21:$P$50,2,FALSE)),"",VLOOKUP(A113,【入力用】個人登録票!$A$21:$P$50,2,FALSE)) &amp; IF(ISERROR(VLOOKUP(A113,【入力用】個人登録票!$A$59:$P$127,2,FALSE)),"",VLOOKUP(A113,【入力用】個人登録票!$A$59:$P$127,2,FALSE))</f>
        <v/>
      </c>
      <c r="C113" s="567" t="str">
        <f>IF(ISERROR(VLOOKUP(A113,【入力用】個人登録票!$A$21:$P$50,3,FALSE)),"",VLOOKUP(A113,【入力用】個人登録票!$A$21:$P$50,3,FALSE)) &amp; IF(ISERROR(VLOOKUP(A113,【入力用】個人登録票!$A$59:$P$127,3,FALSE)),"",VLOOKUP(A113,【入力用】個人登録票!$A$59:$P$127,3,FALSE))</f>
        <v/>
      </c>
      <c r="D113" s="568"/>
      <c r="E113" s="291" t="str">
        <f>IF(ISERROR(VLOOKUP(A113,【入力用】個人登録票!$A$21:$P$50,5,FALSE)),"",VLOOKUP(A113,【入力用】個人登録票!$A$21:$P$50,5,FALSE)) &amp; IF(ISERROR(VLOOKUP(A113,【入力用】個人登録票!$A$59:$P$127,5,FALSE)),"",VLOOKUP(A113,【入力用】個人登録票!$A$59:$P$127,5,FALSE))</f>
        <v/>
      </c>
      <c r="F113" s="569" t="str">
        <f>IF(ISERROR(VLOOKUP(A113,【入力用】個人登録票!$A$21:$P$50,6,FALSE)),"",VLOOKUP(A113,【入力用】個人登録票!$A$21:$P$50,6,FALSE)) &amp; IF(ISERROR(VLOOKUP(A113,【入力用】個人登録票!$A$59:$P$127,6,FALSE)),"",VLOOKUP(A113,【入力用】個人登録票!$A$59:$P$127,6,FALSE))</f>
        <v/>
      </c>
      <c r="G113" s="568"/>
      <c r="H113" s="293" t="str">
        <f>IF(ISERROR(VLOOKUP(A113,【入力用】個人登録票!$A$21:$P$50,8,FALSE)),"",VLOOKUP(A113,【入力用】個人登録票!$A$21:$P$50,8,FALSE)) &amp; IF(ISERROR(VLOOKUP(A113,【入力用】個人登録票!$A$59:$P$127,8,FALSE)),"",VLOOKUP(A113,【入力用】個人登録票!$A$59:$P$127,8,FALSE))</f>
        <v/>
      </c>
      <c r="I113" s="292" t="str">
        <f>IF(ISERROR(VLOOKUP(A113,【入力用】個人登録票!$A$21:$P$50,9,FALSE)),"",VLOOKUP(A113,【入力用】個人登録票!$A$21:$P$50,9,FALSE)) &amp; IF(ISERROR(VLOOKUP(A113,【入力用】個人登録票!$A$59:$P$127,9,FALSE)),"",VLOOKUP(A113,【入力用】個人登録票!$A$59:$P$127,9,FALSE))</f>
        <v/>
      </c>
      <c r="J113" s="570" t="str">
        <f>IF(ISERROR(VLOOKUP(A113,【入力用】個人登録票!$A$21:$P$50,10,FALSE)),"",VLOOKUP(A113,【入力用】個人登録票!$A$21:$P$50,10,FALSE)) &amp; IF(ISERROR(VLOOKUP(A113,【入力用】個人登録票!$A$59:$P$127,10,FALSE)),"",VLOOKUP(A113,【入力用】個人登録票!$A$59:$P$127,10,FALSE))</f>
        <v/>
      </c>
      <c r="K113" s="571"/>
      <c r="L113" s="294" t="str">
        <f>TEXT(IF(ISERROR(VLOOKUP(A113,【入力用】個人登録票!$A$21:$P$50,12,FALSE)),"",VLOOKUP(A113,【入力用】個人登録票!$A$21:$P$50,12,FALSE)) &amp; IF(ISERROR(VLOOKUP(A113,【入力用】個人登録票!$A$59:$P$127,12,FALSE)),"",VLOOKUP(A113,【入力用】個人登録票!$A$59:$P$127,12,FALSE)),"ge.m.d")</f>
        <v/>
      </c>
      <c r="M113" s="295" t="str">
        <f>IF(ISERROR(VLOOKUP(A113,【入力用】個人登録票!$A$21:$P$50,13,FALSE)),"",VLOOKUP(A113,【入力用】個人登録票!$A$21:$P$50,13,FALSE)) &amp; IF(ISERROR(VLOOKUP(A113,【入力用】個人登録票!$A$59:$P$127,13,FALSE)),"",VLOOKUP(A113,【入力用】個人登録票!$A$59:$P$127,13,FALSE))</f>
        <v/>
      </c>
      <c r="N113" s="296" t="str">
        <f>IF(ISERROR(VLOOKUP(A113,【入力用】個人登録票!$A$21:$P$50,14,FALSE)),"",VLOOKUP(A113,【入力用】個人登録票!$A$21:$P$50,14,FALSE)) &amp; IF(ISERROR(VLOOKUP(A113,【入力用】個人登録票!$A$59:$P$127,14,FALSE)),"",VLOOKUP(A113,【入力用】個人登録票!$A$59:$P$127,14,FALSE))</f>
        <v/>
      </c>
      <c r="O113" s="297" t="str">
        <f>IF(ISERROR(VLOOKUP(A113,【入力用】個人登録票!$A$21:$P$50,15,FALSE)),"",VLOOKUP(A113,【入力用】個人登録票!$A$21:$P$50,15,FALSE)) &amp; IF(ISERROR(VLOOKUP(A113,【入力用】個人登録票!$A$59:$P$127,15,FALSE)),"",VLOOKUP(A113,【入力用】個人登録票!$A$59:$P$127,15,FALSE))</f>
        <v/>
      </c>
      <c r="P113" s="298" t="str">
        <f>IF(ISERROR(VLOOKUP(A113,【入力用】個人登録票!$A$21:$P$50,16,FALSE)),"",VLOOKUP(A113,【入力用】個人登録票!$A$21:$P$50,16,FALSE)) &amp; IF(ISERROR(VLOOKUP(A113,【入力用】個人登録票!$A$59:$P$127,16,FALSE)),"",VLOOKUP(A113,【入力用】個人登録票!$A$59:$P$127,16,FALSE))</f>
        <v/>
      </c>
      <c r="R113" s="215">
        <f>IF(ISERROR(VLOOKUP(A113,【入力用】個人登録票!$A$59:$R$127,18,FALSE)),"",VLOOKUP(A113,【入力用】個人登録票!$A$59:$R$127,18,FALSE))</f>
        <v>0</v>
      </c>
    </row>
    <row r="114" spans="1:18" ht="19.5" customHeight="1">
      <c r="A114" s="289" t="str">
        <f>【入力用】個人登録票!A114</f>
        <v>86</v>
      </c>
      <c r="B114" s="290" t="str">
        <f>IF(ISERROR(VLOOKUP(A114,【入力用】個人登録票!$A$21:$P$50,2,FALSE)),"",VLOOKUP(A114,【入力用】個人登録票!$A$21:$P$50,2,FALSE)) &amp; IF(ISERROR(VLOOKUP(A114,【入力用】個人登録票!$A$59:$P$127,2,FALSE)),"",VLOOKUP(A114,【入力用】個人登録票!$A$59:$P$127,2,FALSE))</f>
        <v/>
      </c>
      <c r="C114" s="567" t="str">
        <f>IF(ISERROR(VLOOKUP(A114,【入力用】個人登録票!$A$21:$P$50,3,FALSE)),"",VLOOKUP(A114,【入力用】個人登録票!$A$21:$P$50,3,FALSE)) &amp; IF(ISERROR(VLOOKUP(A114,【入力用】個人登録票!$A$59:$P$127,3,FALSE)),"",VLOOKUP(A114,【入力用】個人登録票!$A$59:$P$127,3,FALSE))</f>
        <v/>
      </c>
      <c r="D114" s="568"/>
      <c r="E114" s="291" t="str">
        <f>IF(ISERROR(VLOOKUP(A114,【入力用】個人登録票!$A$21:$P$50,5,FALSE)),"",VLOOKUP(A114,【入力用】個人登録票!$A$21:$P$50,5,FALSE)) &amp; IF(ISERROR(VLOOKUP(A114,【入力用】個人登録票!$A$59:$P$127,5,FALSE)),"",VLOOKUP(A114,【入力用】個人登録票!$A$59:$P$127,5,FALSE))</f>
        <v/>
      </c>
      <c r="F114" s="569" t="str">
        <f>IF(ISERROR(VLOOKUP(A114,【入力用】個人登録票!$A$21:$P$50,6,FALSE)),"",VLOOKUP(A114,【入力用】個人登録票!$A$21:$P$50,6,FALSE)) &amp; IF(ISERROR(VLOOKUP(A114,【入力用】個人登録票!$A$59:$P$127,6,FALSE)),"",VLOOKUP(A114,【入力用】個人登録票!$A$59:$P$127,6,FALSE))</f>
        <v/>
      </c>
      <c r="G114" s="568"/>
      <c r="H114" s="293" t="str">
        <f>IF(ISERROR(VLOOKUP(A114,【入力用】個人登録票!$A$21:$P$50,8,FALSE)),"",VLOOKUP(A114,【入力用】個人登録票!$A$21:$P$50,8,FALSE)) &amp; IF(ISERROR(VLOOKUP(A114,【入力用】個人登録票!$A$59:$P$127,8,FALSE)),"",VLOOKUP(A114,【入力用】個人登録票!$A$59:$P$127,8,FALSE))</f>
        <v/>
      </c>
      <c r="I114" s="292" t="str">
        <f>IF(ISERROR(VLOOKUP(A114,【入力用】個人登録票!$A$21:$P$50,9,FALSE)),"",VLOOKUP(A114,【入力用】個人登録票!$A$21:$P$50,9,FALSE)) &amp; IF(ISERROR(VLOOKUP(A114,【入力用】個人登録票!$A$59:$P$127,9,FALSE)),"",VLOOKUP(A114,【入力用】個人登録票!$A$59:$P$127,9,FALSE))</f>
        <v/>
      </c>
      <c r="J114" s="570" t="str">
        <f>IF(ISERROR(VLOOKUP(A114,【入力用】個人登録票!$A$21:$P$50,10,FALSE)),"",VLOOKUP(A114,【入力用】個人登録票!$A$21:$P$50,10,FALSE)) &amp; IF(ISERROR(VLOOKUP(A114,【入力用】個人登録票!$A$59:$P$127,10,FALSE)),"",VLOOKUP(A114,【入力用】個人登録票!$A$59:$P$127,10,FALSE))</f>
        <v/>
      </c>
      <c r="K114" s="571"/>
      <c r="L114" s="294" t="str">
        <f>TEXT(IF(ISERROR(VLOOKUP(A114,【入力用】個人登録票!$A$21:$P$50,12,FALSE)),"",VLOOKUP(A114,【入力用】個人登録票!$A$21:$P$50,12,FALSE)) &amp; IF(ISERROR(VLOOKUP(A114,【入力用】個人登録票!$A$59:$P$127,12,FALSE)),"",VLOOKUP(A114,【入力用】個人登録票!$A$59:$P$127,12,FALSE)),"ge.m.d")</f>
        <v/>
      </c>
      <c r="M114" s="295" t="str">
        <f>IF(ISERROR(VLOOKUP(A114,【入力用】個人登録票!$A$21:$P$50,13,FALSE)),"",VLOOKUP(A114,【入力用】個人登録票!$A$21:$P$50,13,FALSE)) &amp; IF(ISERROR(VLOOKUP(A114,【入力用】個人登録票!$A$59:$P$127,13,FALSE)),"",VLOOKUP(A114,【入力用】個人登録票!$A$59:$P$127,13,FALSE))</f>
        <v/>
      </c>
      <c r="N114" s="296" t="str">
        <f>IF(ISERROR(VLOOKUP(A114,【入力用】個人登録票!$A$21:$P$50,14,FALSE)),"",VLOOKUP(A114,【入力用】個人登録票!$A$21:$P$50,14,FALSE)) &amp; IF(ISERROR(VLOOKUP(A114,【入力用】個人登録票!$A$59:$P$127,14,FALSE)),"",VLOOKUP(A114,【入力用】個人登録票!$A$59:$P$127,14,FALSE))</f>
        <v/>
      </c>
      <c r="O114" s="297" t="str">
        <f>IF(ISERROR(VLOOKUP(A114,【入力用】個人登録票!$A$21:$P$50,15,FALSE)),"",VLOOKUP(A114,【入力用】個人登録票!$A$21:$P$50,15,FALSE)) &amp; IF(ISERROR(VLOOKUP(A114,【入力用】個人登録票!$A$59:$P$127,15,FALSE)),"",VLOOKUP(A114,【入力用】個人登録票!$A$59:$P$127,15,FALSE))</f>
        <v/>
      </c>
      <c r="P114" s="298" t="str">
        <f>IF(ISERROR(VLOOKUP(A114,【入力用】個人登録票!$A$21:$P$50,16,FALSE)),"",VLOOKUP(A114,【入力用】個人登録票!$A$21:$P$50,16,FALSE)) &amp; IF(ISERROR(VLOOKUP(A114,【入力用】個人登録票!$A$59:$P$127,16,FALSE)),"",VLOOKUP(A114,【入力用】個人登録票!$A$59:$P$127,16,FALSE))</f>
        <v/>
      </c>
      <c r="R114" s="215">
        <f>IF(ISERROR(VLOOKUP(A114,【入力用】個人登録票!$A$59:$R$127,18,FALSE)),"",VLOOKUP(A114,【入力用】個人登録票!$A$59:$R$127,18,FALSE))</f>
        <v>0</v>
      </c>
    </row>
    <row r="115" spans="1:18" ht="19.5" customHeight="1">
      <c r="A115" s="289" t="str">
        <f>【入力用】個人登録票!A115</f>
        <v>87</v>
      </c>
      <c r="B115" s="290" t="str">
        <f>IF(ISERROR(VLOOKUP(A115,【入力用】個人登録票!$A$21:$P$50,2,FALSE)),"",VLOOKUP(A115,【入力用】個人登録票!$A$21:$P$50,2,FALSE)) &amp; IF(ISERROR(VLOOKUP(A115,【入力用】個人登録票!$A$59:$P$127,2,FALSE)),"",VLOOKUP(A115,【入力用】個人登録票!$A$59:$P$127,2,FALSE))</f>
        <v/>
      </c>
      <c r="C115" s="567" t="str">
        <f>IF(ISERROR(VLOOKUP(A115,【入力用】個人登録票!$A$21:$P$50,3,FALSE)),"",VLOOKUP(A115,【入力用】個人登録票!$A$21:$P$50,3,FALSE)) &amp; IF(ISERROR(VLOOKUP(A115,【入力用】個人登録票!$A$59:$P$127,3,FALSE)),"",VLOOKUP(A115,【入力用】個人登録票!$A$59:$P$127,3,FALSE))</f>
        <v/>
      </c>
      <c r="D115" s="568"/>
      <c r="E115" s="291" t="str">
        <f>IF(ISERROR(VLOOKUP(A115,【入力用】個人登録票!$A$21:$P$50,5,FALSE)),"",VLOOKUP(A115,【入力用】個人登録票!$A$21:$P$50,5,FALSE)) &amp; IF(ISERROR(VLOOKUP(A115,【入力用】個人登録票!$A$59:$P$127,5,FALSE)),"",VLOOKUP(A115,【入力用】個人登録票!$A$59:$P$127,5,FALSE))</f>
        <v/>
      </c>
      <c r="F115" s="569" t="str">
        <f>IF(ISERROR(VLOOKUP(A115,【入力用】個人登録票!$A$21:$P$50,6,FALSE)),"",VLOOKUP(A115,【入力用】個人登録票!$A$21:$P$50,6,FALSE)) &amp; IF(ISERROR(VLOOKUP(A115,【入力用】個人登録票!$A$59:$P$127,6,FALSE)),"",VLOOKUP(A115,【入力用】個人登録票!$A$59:$P$127,6,FALSE))</f>
        <v/>
      </c>
      <c r="G115" s="568"/>
      <c r="H115" s="293" t="str">
        <f>IF(ISERROR(VLOOKUP(A115,【入力用】個人登録票!$A$21:$P$50,8,FALSE)),"",VLOOKUP(A115,【入力用】個人登録票!$A$21:$P$50,8,FALSE)) &amp; IF(ISERROR(VLOOKUP(A115,【入力用】個人登録票!$A$59:$P$127,8,FALSE)),"",VLOOKUP(A115,【入力用】個人登録票!$A$59:$P$127,8,FALSE))</f>
        <v/>
      </c>
      <c r="I115" s="292" t="str">
        <f>IF(ISERROR(VLOOKUP(A115,【入力用】個人登録票!$A$21:$P$50,9,FALSE)),"",VLOOKUP(A115,【入力用】個人登録票!$A$21:$P$50,9,FALSE)) &amp; IF(ISERROR(VLOOKUP(A115,【入力用】個人登録票!$A$59:$P$127,9,FALSE)),"",VLOOKUP(A115,【入力用】個人登録票!$A$59:$P$127,9,FALSE))</f>
        <v/>
      </c>
      <c r="J115" s="570" t="str">
        <f>IF(ISERROR(VLOOKUP(A115,【入力用】個人登録票!$A$21:$P$50,10,FALSE)),"",VLOOKUP(A115,【入力用】個人登録票!$A$21:$P$50,10,FALSE)) &amp; IF(ISERROR(VLOOKUP(A115,【入力用】個人登録票!$A$59:$P$127,10,FALSE)),"",VLOOKUP(A115,【入力用】個人登録票!$A$59:$P$127,10,FALSE))</f>
        <v/>
      </c>
      <c r="K115" s="571"/>
      <c r="L115" s="294" t="str">
        <f>TEXT(IF(ISERROR(VLOOKUP(A115,【入力用】個人登録票!$A$21:$P$50,12,FALSE)),"",VLOOKUP(A115,【入力用】個人登録票!$A$21:$P$50,12,FALSE)) &amp; IF(ISERROR(VLOOKUP(A115,【入力用】個人登録票!$A$59:$P$127,12,FALSE)),"",VLOOKUP(A115,【入力用】個人登録票!$A$59:$P$127,12,FALSE)),"ge.m.d")</f>
        <v/>
      </c>
      <c r="M115" s="295" t="str">
        <f>IF(ISERROR(VLOOKUP(A115,【入力用】個人登録票!$A$21:$P$50,13,FALSE)),"",VLOOKUP(A115,【入力用】個人登録票!$A$21:$P$50,13,FALSE)) &amp; IF(ISERROR(VLOOKUP(A115,【入力用】個人登録票!$A$59:$P$127,13,FALSE)),"",VLOOKUP(A115,【入力用】個人登録票!$A$59:$P$127,13,FALSE))</f>
        <v/>
      </c>
      <c r="N115" s="296" t="str">
        <f>IF(ISERROR(VLOOKUP(A115,【入力用】個人登録票!$A$21:$P$50,14,FALSE)),"",VLOOKUP(A115,【入力用】個人登録票!$A$21:$P$50,14,FALSE)) &amp; IF(ISERROR(VLOOKUP(A115,【入力用】個人登録票!$A$59:$P$127,14,FALSE)),"",VLOOKUP(A115,【入力用】個人登録票!$A$59:$P$127,14,FALSE))</f>
        <v/>
      </c>
      <c r="O115" s="297" t="str">
        <f>IF(ISERROR(VLOOKUP(A115,【入力用】個人登録票!$A$21:$P$50,15,FALSE)),"",VLOOKUP(A115,【入力用】個人登録票!$A$21:$P$50,15,FALSE)) &amp; IF(ISERROR(VLOOKUP(A115,【入力用】個人登録票!$A$59:$P$127,15,FALSE)),"",VLOOKUP(A115,【入力用】個人登録票!$A$59:$P$127,15,FALSE))</f>
        <v/>
      </c>
      <c r="P115" s="298" t="str">
        <f>IF(ISERROR(VLOOKUP(A115,【入力用】個人登録票!$A$21:$P$50,16,FALSE)),"",VLOOKUP(A115,【入力用】個人登録票!$A$21:$P$50,16,FALSE)) &amp; IF(ISERROR(VLOOKUP(A115,【入力用】個人登録票!$A$59:$P$127,16,FALSE)),"",VLOOKUP(A115,【入力用】個人登録票!$A$59:$P$127,16,FALSE))</f>
        <v/>
      </c>
      <c r="R115" s="215">
        <f>IF(ISERROR(VLOOKUP(A115,【入力用】個人登録票!$A$59:$R$127,18,FALSE)),"",VLOOKUP(A115,【入力用】個人登録票!$A$59:$R$127,18,FALSE))</f>
        <v>0</v>
      </c>
    </row>
    <row r="116" spans="1:18" ht="19.5" customHeight="1">
      <c r="A116" s="289" t="str">
        <f>【入力用】個人登録票!A116</f>
        <v>88</v>
      </c>
      <c r="B116" s="290" t="str">
        <f>IF(ISERROR(VLOOKUP(A116,【入力用】個人登録票!$A$21:$P$50,2,FALSE)),"",VLOOKUP(A116,【入力用】個人登録票!$A$21:$P$50,2,FALSE)) &amp; IF(ISERROR(VLOOKUP(A116,【入力用】個人登録票!$A$59:$P$127,2,FALSE)),"",VLOOKUP(A116,【入力用】個人登録票!$A$59:$P$127,2,FALSE))</f>
        <v/>
      </c>
      <c r="C116" s="567" t="str">
        <f>IF(ISERROR(VLOOKUP(A116,【入力用】個人登録票!$A$21:$P$50,3,FALSE)),"",VLOOKUP(A116,【入力用】個人登録票!$A$21:$P$50,3,FALSE)) &amp; IF(ISERROR(VLOOKUP(A116,【入力用】個人登録票!$A$59:$P$127,3,FALSE)),"",VLOOKUP(A116,【入力用】個人登録票!$A$59:$P$127,3,FALSE))</f>
        <v/>
      </c>
      <c r="D116" s="568"/>
      <c r="E116" s="291" t="str">
        <f>IF(ISERROR(VLOOKUP(A116,【入力用】個人登録票!$A$21:$P$50,5,FALSE)),"",VLOOKUP(A116,【入力用】個人登録票!$A$21:$P$50,5,FALSE)) &amp; IF(ISERROR(VLOOKUP(A116,【入力用】個人登録票!$A$59:$P$127,5,FALSE)),"",VLOOKUP(A116,【入力用】個人登録票!$A$59:$P$127,5,FALSE))</f>
        <v/>
      </c>
      <c r="F116" s="569" t="str">
        <f>IF(ISERROR(VLOOKUP(A116,【入力用】個人登録票!$A$21:$P$50,6,FALSE)),"",VLOOKUP(A116,【入力用】個人登録票!$A$21:$P$50,6,FALSE)) &amp; IF(ISERROR(VLOOKUP(A116,【入力用】個人登録票!$A$59:$P$127,6,FALSE)),"",VLOOKUP(A116,【入力用】個人登録票!$A$59:$P$127,6,FALSE))</f>
        <v/>
      </c>
      <c r="G116" s="568"/>
      <c r="H116" s="293" t="str">
        <f>IF(ISERROR(VLOOKUP(A116,【入力用】個人登録票!$A$21:$P$50,8,FALSE)),"",VLOOKUP(A116,【入力用】個人登録票!$A$21:$P$50,8,FALSE)) &amp; IF(ISERROR(VLOOKUP(A116,【入力用】個人登録票!$A$59:$P$127,8,FALSE)),"",VLOOKUP(A116,【入力用】個人登録票!$A$59:$P$127,8,FALSE))</f>
        <v/>
      </c>
      <c r="I116" s="292" t="str">
        <f>IF(ISERROR(VLOOKUP(A116,【入力用】個人登録票!$A$21:$P$50,9,FALSE)),"",VLOOKUP(A116,【入力用】個人登録票!$A$21:$P$50,9,FALSE)) &amp; IF(ISERROR(VLOOKUP(A116,【入力用】個人登録票!$A$59:$P$127,9,FALSE)),"",VLOOKUP(A116,【入力用】個人登録票!$A$59:$P$127,9,FALSE))</f>
        <v/>
      </c>
      <c r="J116" s="570" t="str">
        <f>IF(ISERROR(VLOOKUP(A116,【入力用】個人登録票!$A$21:$P$50,10,FALSE)),"",VLOOKUP(A116,【入力用】個人登録票!$A$21:$P$50,10,FALSE)) &amp; IF(ISERROR(VLOOKUP(A116,【入力用】個人登録票!$A$59:$P$127,10,FALSE)),"",VLOOKUP(A116,【入力用】個人登録票!$A$59:$P$127,10,FALSE))</f>
        <v/>
      </c>
      <c r="K116" s="571"/>
      <c r="L116" s="294" t="str">
        <f>TEXT(IF(ISERROR(VLOOKUP(A116,【入力用】個人登録票!$A$21:$P$50,12,FALSE)),"",VLOOKUP(A116,【入力用】個人登録票!$A$21:$P$50,12,FALSE)) &amp; IF(ISERROR(VLOOKUP(A116,【入力用】個人登録票!$A$59:$P$127,12,FALSE)),"",VLOOKUP(A116,【入力用】個人登録票!$A$59:$P$127,12,FALSE)),"ge.m.d")</f>
        <v/>
      </c>
      <c r="M116" s="295" t="str">
        <f>IF(ISERROR(VLOOKUP(A116,【入力用】個人登録票!$A$21:$P$50,13,FALSE)),"",VLOOKUP(A116,【入力用】個人登録票!$A$21:$P$50,13,FALSE)) &amp; IF(ISERROR(VLOOKUP(A116,【入力用】個人登録票!$A$59:$P$127,13,FALSE)),"",VLOOKUP(A116,【入力用】個人登録票!$A$59:$P$127,13,FALSE))</f>
        <v/>
      </c>
      <c r="N116" s="296" t="str">
        <f>IF(ISERROR(VLOOKUP(A116,【入力用】個人登録票!$A$21:$P$50,14,FALSE)),"",VLOOKUP(A116,【入力用】個人登録票!$A$21:$P$50,14,FALSE)) &amp; IF(ISERROR(VLOOKUP(A116,【入力用】個人登録票!$A$59:$P$127,14,FALSE)),"",VLOOKUP(A116,【入力用】個人登録票!$A$59:$P$127,14,FALSE))</f>
        <v/>
      </c>
      <c r="O116" s="297" t="str">
        <f>IF(ISERROR(VLOOKUP(A116,【入力用】個人登録票!$A$21:$P$50,15,FALSE)),"",VLOOKUP(A116,【入力用】個人登録票!$A$21:$P$50,15,FALSE)) &amp; IF(ISERROR(VLOOKUP(A116,【入力用】個人登録票!$A$59:$P$127,15,FALSE)),"",VLOOKUP(A116,【入力用】個人登録票!$A$59:$P$127,15,FALSE))</f>
        <v/>
      </c>
      <c r="P116" s="298" t="str">
        <f>IF(ISERROR(VLOOKUP(A116,【入力用】個人登録票!$A$21:$P$50,16,FALSE)),"",VLOOKUP(A116,【入力用】個人登録票!$A$21:$P$50,16,FALSE)) &amp; IF(ISERROR(VLOOKUP(A116,【入力用】個人登録票!$A$59:$P$127,16,FALSE)),"",VLOOKUP(A116,【入力用】個人登録票!$A$59:$P$127,16,FALSE))</f>
        <v/>
      </c>
      <c r="R116" s="215">
        <f>IF(ISERROR(VLOOKUP(A116,【入力用】個人登録票!$A$59:$R$127,18,FALSE)),"",VLOOKUP(A116,【入力用】個人登録票!$A$59:$R$127,18,FALSE))</f>
        <v>0</v>
      </c>
    </row>
    <row r="117" spans="1:18" ht="19.5" customHeight="1">
      <c r="A117" s="289" t="str">
        <f>【入力用】個人登録票!A117</f>
        <v>89</v>
      </c>
      <c r="B117" s="290" t="str">
        <f>IF(ISERROR(VLOOKUP(A117,【入力用】個人登録票!$A$21:$P$50,2,FALSE)),"",VLOOKUP(A117,【入力用】個人登録票!$A$21:$P$50,2,FALSE)) &amp; IF(ISERROR(VLOOKUP(A117,【入力用】個人登録票!$A$59:$P$127,2,FALSE)),"",VLOOKUP(A117,【入力用】個人登録票!$A$59:$P$127,2,FALSE))</f>
        <v/>
      </c>
      <c r="C117" s="567" t="str">
        <f>IF(ISERROR(VLOOKUP(A117,【入力用】個人登録票!$A$21:$P$50,3,FALSE)),"",VLOOKUP(A117,【入力用】個人登録票!$A$21:$P$50,3,FALSE)) &amp; IF(ISERROR(VLOOKUP(A117,【入力用】個人登録票!$A$59:$P$127,3,FALSE)),"",VLOOKUP(A117,【入力用】個人登録票!$A$59:$P$127,3,FALSE))</f>
        <v/>
      </c>
      <c r="D117" s="568"/>
      <c r="E117" s="291" t="str">
        <f>IF(ISERROR(VLOOKUP(A117,【入力用】個人登録票!$A$21:$P$50,5,FALSE)),"",VLOOKUP(A117,【入力用】個人登録票!$A$21:$P$50,5,FALSE)) &amp; IF(ISERROR(VLOOKUP(A117,【入力用】個人登録票!$A$59:$P$127,5,FALSE)),"",VLOOKUP(A117,【入力用】個人登録票!$A$59:$P$127,5,FALSE))</f>
        <v/>
      </c>
      <c r="F117" s="569" t="str">
        <f>IF(ISERROR(VLOOKUP(A117,【入力用】個人登録票!$A$21:$P$50,6,FALSE)),"",VLOOKUP(A117,【入力用】個人登録票!$A$21:$P$50,6,FALSE)) &amp; IF(ISERROR(VLOOKUP(A117,【入力用】個人登録票!$A$59:$P$127,6,FALSE)),"",VLOOKUP(A117,【入力用】個人登録票!$A$59:$P$127,6,FALSE))</f>
        <v/>
      </c>
      <c r="G117" s="568"/>
      <c r="H117" s="293" t="str">
        <f>IF(ISERROR(VLOOKUP(A117,【入力用】個人登録票!$A$21:$P$50,8,FALSE)),"",VLOOKUP(A117,【入力用】個人登録票!$A$21:$P$50,8,FALSE)) &amp; IF(ISERROR(VLOOKUP(A117,【入力用】個人登録票!$A$59:$P$127,8,FALSE)),"",VLOOKUP(A117,【入力用】個人登録票!$A$59:$P$127,8,FALSE))</f>
        <v/>
      </c>
      <c r="I117" s="292" t="str">
        <f>IF(ISERROR(VLOOKUP(A117,【入力用】個人登録票!$A$21:$P$50,9,FALSE)),"",VLOOKUP(A117,【入力用】個人登録票!$A$21:$P$50,9,FALSE)) &amp; IF(ISERROR(VLOOKUP(A117,【入力用】個人登録票!$A$59:$P$127,9,FALSE)),"",VLOOKUP(A117,【入力用】個人登録票!$A$59:$P$127,9,FALSE))</f>
        <v/>
      </c>
      <c r="J117" s="570" t="str">
        <f>IF(ISERROR(VLOOKUP(A117,【入力用】個人登録票!$A$21:$P$50,10,FALSE)),"",VLOOKUP(A117,【入力用】個人登録票!$A$21:$P$50,10,FALSE)) &amp; IF(ISERROR(VLOOKUP(A117,【入力用】個人登録票!$A$59:$P$127,10,FALSE)),"",VLOOKUP(A117,【入力用】個人登録票!$A$59:$P$127,10,FALSE))</f>
        <v/>
      </c>
      <c r="K117" s="571"/>
      <c r="L117" s="294" t="str">
        <f>TEXT(IF(ISERROR(VLOOKUP(A117,【入力用】個人登録票!$A$21:$P$50,12,FALSE)),"",VLOOKUP(A117,【入力用】個人登録票!$A$21:$P$50,12,FALSE)) &amp; IF(ISERROR(VLOOKUP(A117,【入力用】個人登録票!$A$59:$P$127,12,FALSE)),"",VLOOKUP(A117,【入力用】個人登録票!$A$59:$P$127,12,FALSE)),"ge.m.d")</f>
        <v/>
      </c>
      <c r="M117" s="295" t="str">
        <f>IF(ISERROR(VLOOKUP(A117,【入力用】個人登録票!$A$21:$P$50,13,FALSE)),"",VLOOKUP(A117,【入力用】個人登録票!$A$21:$P$50,13,FALSE)) &amp; IF(ISERROR(VLOOKUP(A117,【入力用】個人登録票!$A$59:$P$127,13,FALSE)),"",VLOOKUP(A117,【入力用】個人登録票!$A$59:$P$127,13,FALSE))</f>
        <v/>
      </c>
      <c r="N117" s="296" t="str">
        <f>IF(ISERROR(VLOOKUP(A117,【入力用】個人登録票!$A$21:$P$50,14,FALSE)),"",VLOOKUP(A117,【入力用】個人登録票!$A$21:$P$50,14,FALSE)) &amp; IF(ISERROR(VLOOKUP(A117,【入力用】個人登録票!$A$59:$P$127,14,FALSE)),"",VLOOKUP(A117,【入力用】個人登録票!$A$59:$P$127,14,FALSE))</f>
        <v/>
      </c>
      <c r="O117" s="297" t="str">
        <f>IF(ISERROR(VLOOKUP(A117,【入力用】個人登録票!$A$21:$P$50,15,FALSE)),"",VLOOKUP(A117,【入力用】個人登録票!$A$21:$P$50,15,FALSE)) &amp; IF(ISERROR(VLOOKUP(A117,【入力用】個人登録票!$A$59:$P$127,15,FALSE)),"",VLOOKUP(A117,【入力用】個人登録票!$A$59:$P$127,15,FALSE))</f>
        <v/>
      </c>
      <c r="P117" s="298" t="str">
        <f>IF(ISERROR(VLOOKUP(A117,【入力用】個人登録票!$A$21:$P$50,16,FALSE)),"",VLOOKUP(A117,【入力用】個人登録票!$A$21:$P$50,16,FALSE)) &amp; IF(ISERROR(VLOOKUP(A117,【入力用】個人登録票!$A$59:$P$127,16,FALSE)),"",VLOOKUP(A117,【入力用】個人登録票!$A$59:$P$127,16,FALSE))</f>
        <v/>
      </c>
      <c r="R117" s="215">
        <f>IF(ISERROR(VLOOKUP(A117,【入力用】個人登録票!$A$59:$R$127,18,FALSE)),"",VLOOKUP(A117,【入力用】個人登録票!$A$59:$R$127,18,FALSE))</f>
        <v>0</v>
      </c>
    </row>
    <row r="118" spans="1:18" ht="19.5" customHeight="1">
      <c r="A118" s="289" t="str">
        <f>【入力用】個人登録票!A118</f>
        <v>90</v>
      </c>
      <c r="B118" s="290" t="str">
        <f>IF(ISERROR(VLOOKUP(A118,【入力用】個人登録票!$A$21:$P$50,2,FALSE)),"",VLOOKUP(A118,【入力用】個人登録票!$A$21:$P$50,2,FALSE)) &amp; IF(ISERROR(VLOOKUP(A118,【入力用】個人登録票!$A$59:$P$127,2,FALSE)),"",VLOOKUP(A118,【入力用】個人登録票!$A$59:$P$127,2,FALSE))</f>
        <v/>
      </c>
      <c r="C118" s="567" t="str">
        <f>IF(ISERROR(VLOOKUP(A118,【入力用】個人登録票!$A$21:$P$50,3,FALSE)),"",VLOOKUP(A118,【入力用】個人登録票!$A$21:$P$50,3,FALSE)) &amp; IF(ISERROR(VLOOKUP(A118,【入力用】個人登録票!$A$59:$P$127,3,FALSE)),"",VLOOKUP(A118,【入力用】個人登録票!$A$59:$P$127,3,FALSE))</f>
        <v/>
      </c>
      <c r="D118" s="568"/>
      <c r="E118" s="291" t="str">
        <f>IF(ISERROR(VLOOKUP(A118,【入力用】個人登録票!$A$21:$P$50,5,FALSE)),"",VLOOKUP(A118,【入力用】個人登録票!$A$21:$P$50,5,FALSE)) &amp; IF(ISERROR(VLOOKUP(A118,【入力用】個人登録票!$A$59:$P$127,5,FALSE)),"",VLOOKUP(A118,【入力用】個人登録票!$A$59:$P$127,5,FALSE))</f>
        <v/>
      </c>
      <c r="F118" s="569" t="str">
        <f>IF(ISERROR(VLOOKUP(A118,【入力用】個人登録票!$A$21:$P$50,6,FALSE)),"",VLOOKUP(A118,【入力用】個人登録票!$A$21:$P$50,6,FALSE)) &amp; IF(ISERROR(VLOOKUP(A118,【入力用】個人登録票!$A$59:$P$127,6,FALSE)),"",VLOOKUP(A118,【入力用】個人登録票!$A$59:$P$127,6,FALSE))</f>
        <v/>
      </c>
      <c r="G118" s="568"/>
      <c r="H118" s="293" t="str">
        <f>IF(ISERROR(VLOOKUP(A118,【入力用】個人登録票!$A$21:$P$50,8,FALSE)),"",VLOOKUP(A118,【入力用】個人登録票!$A$21:$P$50,8,FALSE)) &amp; IF(ISERROR(VLOOKUP(A118,【入力用】個人登録票!$A$59:$P$127,8,FALSE)),"",VLOOKUP(A118,【入力用】個人登録票!$A$59:$P$127,8,FALSE))</f>
        <v/>
      </c>
      <c r="I118" s="292" t="str">
        <f>IF(ISERROR(VLOOKUP(A118,【入力用】個人登録票!$A$21:$P$50,9,FALSE)),"",VLOOKUP(A118,【入力用】個人登録票!$A$21:$P$50,9,FALSE)) &amp; IF(ISERROR(VLOOKUP(A118,【入力用】個人登録票!$A$59:$P$127,9,FALSE)),"",VLOOKUP(A118,【入力用】個人登録票!$A$59:$P$127,9,FALSE))</f>
        <v/>
      </c>
      <c r="J118" s="570" t="str">
        <f>IF(ISERROR(VLOOKUP(A118,【入力用】個人登録票!$A$21:$P$50,10,FALSE)),"",VLOOKUP(A118,【入力用】個人登録票!$A$21:$P$50,10,FALSE)) &amp; IF(ISERROR(VLOOKUP(A118,【入力用】個人登録票!$A$59:$P$127,10,FALSE)),"",VLOOKUP(A118,【入力用】個人登録票!$A$59:$P$127,10,FALSE))</f>
        <v/>
      </c>
      <c r="K118" s="571"/>
      <c r="L118" s="294" t="str">
        <f>TEXT(IF(ISERROR(VLOOKUP(A118,【入力用】個人登録票!$A$21:$P$50,12,FALSE)),"",VLOOKUP(A118,【入力用】個人登録票!$A$21:$P$50,12,FALSE)) &amp; IF(ISERROR(VLOOKUP(A118,【入力用】個人登録票!$A$59:$P$127,12,FALSE)),"",VLOOKUP(A118,【入力用】個人登録票!$A$59:$P$127,12,FALSE)),"ge.m.d")</f>
        <v/>
      </c>
      <c r="M118" s="295" t="str">
        <f>IF(ISERROR(VLOOKUP(A118,【入力用】個人登録票!$A$21:$P$50,13,FALSE)),"",VLOOKUP(A118,【入力用】個人登録票!$A$21:$P$50,13,FALSE)) &amp; IF(ISERROR(VLOOKUP(A118,【入力用】個人登録票!$A$59:$P$127,13,FALSE)),"",VLOOKUP(A118,【入力用】個人登録票!$A$59:$P$127,13,FALSE))</f>
        <v/>
      </c>
      <c r="N118" s="296" t="str">
        <f>IF(ISERROR(VLOOKUP(A118,【入力用】個人登録票!$A$21:$P$50,14,FALSE)),"",VLOOKUP(A118,【入力用】個人登録票!$A$21:$P$50,14,FALSE)) &amp; IF(ISERROR(VLOOKUP(A118,【入力用】個人登録票!$A$59:$P$127,14,FALSE)),"",VLOOKUP(A118,【入力用】個人登録票!$A$59:$P$127,14,FALSE))</f>
        <v/>
      </c>
      <c r="O118" s="297" t="str">
        <f>IF(ISERROR(VLOOKUP(A118,【入力用】個人登録票!$A$21:$P$50,15,FALSE)),"",VLOOKUP(A118,【入力用】個人登録票!$A$21:$P$50,15,FALSE)) &amp; IF(ISERROR(VLOOKUP(A118,【入力用】個人登録票!$A$59:$P$127,15,FALSE)),"",VLOOKUP(A118,【入力用】個人登録票!$A$59:$P$127,15,FALSE))</f>
        <v/>
      </c>
      <c r="P118" s="298" t="str">
        <f>IF(ISERROR(VLOOKUP(A118,【入力用】個人登録票!$A$21:$P$50,16,FALSE)),"",VLOOKUP(A118,【入力用】個人登録票!$A$21:$P$50,16,FALSE)) &amp; IF(ISERROR(VLOOKUP(A118,【入力用】個人登録票!$A$59:$P$127,16,FALSE)),"",VLOOKUP(A118,【入力用】個人登録票!$A$59:$P$127,16,FALSE))</f>
        <v/>
      </c>
      <c r="R118" s="215">
        <f>IF(ISERROR(VLOOKUP(A118,【入力用】個人登録票!$A$59:$R$127,18,FALSE)),"",VLOOKUP(A118,【入力用】個人登録票!$A$59:$R$127,18,FALSE))</f>
        <v>0</v>
      </c>
    </row>
    <row r="119" spans="1:18" ht="19.5" customHeight="1">
      <c r="A119" s="289" t="str">
        <f>【入力用】個人登録票!A119</f>
        <v>91</v>
      </c>
      <c r="B119" s="290" t="str">
        <f>IF(ISERROR(VLOOKUP(A119,【入力用】個人登録票!$A$21:$P$50,2,FALSE)),"",VLOOKUP(A119,【入力用】個人登録票!$A$21:$P$50,2,FALSE)) &amp; IF(ISERROR(VLOOKUP(A119,【入力用】個人登録票!$A$59:$P$127,2,FALSE)),"",VLOOKUP(A119,【入力用】個人登録票!$A$59:$P$127,2,FALSE))</f>
        <v/>
      </c>
      <c r="C119" s="567" t="str">
        <f>IF(ISERROR(VLOOKUP(A119,【入力用】個人登録票!$A$21:$P$50,3,FALSE)),"",VLOOKUP(A119,【入力用】個人登録票!$A$21:$P$50,3,FALSE)) &amp; IF(ISERROR(VLOOKUP(A119,【入力用】個人登録票!$A$59:$P$127,3,FALSE)),"",VLOOKUP(A119,【入力用】個人登録票!$A$59:$P$127,3,FALSE))</f>
        <v/>
      </c>
      <c r="D119" s="568"/>
      <c r="E119" s="291" t="str">
        <f>IF(ISERROR(VLOOKUP(A119,【入力用】個人登録票!$A$21:$P$50,5,FALSE)),"",VLOOKUP(A119,【入力用】個人登録票!$A$21:$P$50,5,FALSE)) &amp; IF(ISERROR(VLOOKUP(A119,【入力用】個人登録票!$A$59:$P$127,5,FALSE)),"",VLOOKUP(A119,【入力用】個人登録票!$A$59:$P$127,5,FALSE))</f>
        <v/>
      </c>
      <c r="F119" s="569" t="str">
        <f>IF(ISERROR(VLOOKUP(A119,【入力用】個人登録票!$A$21:$P$50,6,FALSE)),"",VLOOKUP(A119,【入力用】個人登録票!$A$21:$P$50,6,FALSE)) &amp; IF(ISERROR(VLOOKUP(A119,【入力用】個人登録票!$A$59:$P$127,6,FALSE)),"",VLOOKUP(A119,【入力用】個人登録票!$A$59:$P$127,6,FALSE))</f>
        <v/>
      </c>
      <c r="G119" s="568"/>
      <c r="H119" s="293" t="str">
        <f>IF(ISERROR(VLOOKUP(A119,【入力用】個人登録票!$A$21:$P$50,8,FALSE)),"",VLOOKUP(A119,【入力用】個人登録票!$A$21:$P$50,8,FALSE)) &amp; IF(ISERROR(VLOOKUP(A119,【入力用】個人登録票!$A$59:$P$127,8,FALSE)),"",VLOOKUP(A119,【入力用】個人登録票!$A$59:$P$127,8,FALSE))</f>
        <v/>
      </c>
      <c r="I119" s="292" t="str">
        <f>IF(ISERROR(VLOOKUP(A119,【入力用】個人登録票!$A$21:$P$50,9,FALSE)),"",VLOOKUP(A119,【入力用】個人登録票!$A$21:$P$50,9,FALSE)) &amp; IF(ISERROR(VLOOKUP(A119,【入力用】個人登録票!$A$59:$P$127,9,FALSE)),"",VLOOKUP(A119,【入力用】個人登録票!$A$59:$P$127,9,FALSE))</f>
        <v/>
      </c>
      <c r="J119" s="570" t="str">
        <f>IF(ISERROR(VLOOKUP(A119,【入力用】個人登録票!$A$21:$P$50,10,FALSE)),"",VLOOKUP(A119,【入力用】個人登録票!$A$21:$P$50,10,FALSE)) &amp; IF(ISERROR(VLOOKUP(A119,【入力用】個人登録票!$A$59:$P$127,10,FALSE)),"",VLOOKUP(A119,【入力用】個人登録票!$A$59:$P$127,10,FALSE))</f>
        <v/>
      </c>
      <c r="K119" s="571"/>
      <c r="L119" s="294" t="str">
        <f>TEXT(IF(ISERROR(VLOOKUP(A119,【入力用】個人登録票!$A$21:$P$50,12,FALSE)),"",VLOOKUP(A119,【入力用】個人登録票!$A$21:$P$50,12,FALSE)) &amp; IF(ISERROR(VLOOKUP(A119,【入力用】個人登録票!$A$59:$P$127,12,FALSE)),"",VLOOKUP(A119,【入力用】個人登録票!$A$59:$P$127,12,FALSE)),"ge.m.d")</f>
        <v/>
      </c>
      <c r="M119" s="295" t="str">
        <f>IF(ISERROR(VLOOKUP(A119,【入力用】個人登録票!$A$21:$P$50,13,FALSE)),"",VLOOKUP(A119,【入力用】個人登録票!$A$21:$P$50,13,FALSE)) &amp; IF(ISERROR(VLOOKUP(A119,【入力用】個人登録票!$A$59:$P$127,13,FALSE)),"",VLOOKUP(A119,【入力用】個人登録票!$A$59:$P$127,13,FALSE))</f>
        <v/>
      </c>
      <c r="N119" s="296" t="str">
        <f>IF(ISERROR(VLOOKUP(A119,【入力用】個人登録票!$A$21:$P$50,14,FALSE)),"",VLOOKUP(A119,【入力用】個人登録票!$A$21:$P$50,14,FALSE)) &amp; IF(ISERROR(VLOOKUP(A119,【入力用】個人登録票!$A$59:$P$127,14,FALSE)),"",VLOOKUP(A119,【入力用】個人登録票!$A$59:$P$127,14,FALSE))</f>
        <v/>
      </c>
      <c r="O119" s="297" t="str">
        <f>IF(ISERROR(VLOOKUP(A119,【入力用】個人登録票!$A$21:$P$50,15,FALSE)),"",VLOOKUP(A119,【入力用】個人登録票!$A$21:$P$50,15,FALSE)) &amp; IF(ISERROR(VLOOKUP(A119,【入力用】個人登録票!$A$59:$P$127,15,FALSE)),"",VLOOKUP(A119,【入力用】個人登録票!$A$59:$P$127,15,FALSE))</f>
        <v/>
      </c>
      <c r="P119" s="298" t="str">
        <f>IF(ISERROR(VLOOKUP(A119,【入力用】個人登録票!$A$21:$P$50,16,FALSE)),"",VLOOKUP(A119,【入力用】個人登録票!$A$21:$P$50,16,FALSE)) &amp; IF(ISERROR(VLOOKUP(A119,【入力用】個人登録票!$A$59:$P$127,16,FALSE)),"",VLOOKUP(A119,【入力用】個人登録票!$A$59:$P$127,16,FALSE))</f>
        <v/>
      </c>
      <c r="R119" s="215">
        <f>IF(ISERROR(VLOOKUP(A119,【入力用】個人登録票!$A$59:$R$127,18,FALSE)),"",VLOOKUP(A119,【入力用】個人登録票!$A$59:$R$127,18,FALSE))</f>
        <v>0</v>
      </c>
    </row>
    <row r="120" spans="1:18" ht="19.5" customHeight="1">
      <c r="A120" s="289" t="str">
        <f>【入力用】個人登録票!A120</f>
        <v>92</v>
      </c>
      <c r="B120" s="290" t="str">
        <f>IF(ISERROR(VLOOKUP(A120,【入力用】個人登録票!$A$21:$P$50,2,FALSE)),"",VLOOKUP(A120,【入力用】個人登録票!$A$21:$P$50,2,FALSE)) &amp; IF(ISERROR(VLOOKUP(A120,【入力用】個人登録票!$A$59:$P$127,2,FALSE)),"",VLOOKUP(A120,【入力用】個人登録票!$A$59:$P$127,2,FALSE))</f>
        <v/>
      </c>
      <c r="C120" s="567" t="str">
        <f>IF(ISERROR(VLOOKUP(A120,【入力用】個人登録票!$A$21:$P$50,3,FALSE)),"",VLOOKUP(A120,【入力用】個人登録票!$A$21:$P$50,3,FALSE)) &amp; IF(ISERROR(VLOOKUP(A120,【入力用】個人登録票!$A$59:$P$127,3,FALSE)),"",VLOOKUP(A120,【入力用】個人登録票!$A$59:$P$127,3,FALSE))</f>
        <v/>
      </c>
      <c r="D120" s="568"/>
      <c r="E120" s="291" t="str">
        <f>IF(ISERROR(VLOOKUP(A120,【入力用】個人登録票!$A$21:$P$50,5,FALSE)),"",VLOOKUP(A120,【入力用】個人登録票!$A$21:$P$50,5,FALSE)) &amp; IF(ISERROR(VLOOKUP(A120,【入力用】個人登録票!$A$59:$P$127,5,FALSE)),"",VLOOKUP(A120,【入力用】個人登録票!$A$59:$P$127,5,FALSE))</f>
        <v/>
      </c>
      <c r="F120" s="569" t="str">
        <f>IF(ISERROR(VLOOKUP(A120,【入力用】個人登録票!$A$21:$P$50,6,FALSE)),"",VLOOKUP(A120,【入力用】個人登録票!$A$21:$P$50,6,FALSE)) &amp; IF(ISERROR(VLOOKUP(A120,【入力用】個人登録票!$A$59:$P$127,6,FALSE)),"",VLOOKUP(A120,【入力用】個人登録票!$A$59:$P$127,6,FALSE))</f>
        <v/>
      </c>
      <c r="G120" s="568"/>
      <c r="H120" s="293" t="str">
        <f>IF(ISERROR(VLOOKUP(A120,【入力用】個人登録票!$A$21:$P$50,8,FALSE)),"",VLOOKUP(A120,【入力用】個人登録票!$A$21:$P$50,8,FALSE)) &amp; IF(ISERROR(VLOOKUP(A120,【入力用】個人登録票!$A$59:$P$127,8,FALSE)),"",VLOOKUP(A120,【入力用】個人登録票!$A$59:$P$127,8,FALSE))</f>
        <v/>
      </c>
      <c r="I120" s="292" t="str">
        <f>IF(ISERROR(VLOOKUP(A120,【入力用】個人登録票!$A$21:$P$50,9,FALSE)),"",VLOOKUP(A120,【入力用】個人登録票!$A$21:$P$50,9,FALSE)) &amp; IF(ISERROR(VLOOKUP(A120,【入力用】個人登録票!$A$59:$P$127,9,FALSE)),"",VLOOKUP(A120,【入力用】個人登録票!$A$59:$P$127,9,FALSE))</f>
        <v/>
      </c>
      <c r="J120" s="570" t="str">
        <f>IF(ISERROR(VLOOKUP(A120,【入力用】個人登録票!$A$21:$P$50,10,FALSE)),"",VLOOKUP(A120,【入力用】個人登録票!$A$21:$P$50,10,FALSE)) &amp; IF(ISERROR(VLOOKUP(A120,【入力用】個人登録票!$A$59:$P$127,10,FALSE)),"",VLOOKUP(A120,【入力用】個人登録票!$A$59:$P$127,10,FALSE))</f>
        <v/>
      </c>
      <c r="K120" s="571"/>
      <c r="L120" s="294" t="str">
        <f>TEXT(IF(ISERROR(VLOOKUP(A120,【入力用】個人登録票!$A$21:$P$50,12,FALSE)),"",VLOOKUP(A120,【入力用】個人登録票!$A$21:$P$50,12,FALSE)) &amp; IF(ISERROR(VLOOKUP(A120,【入力用】個人登録票!$A$59:$P$127,12,FALSE)),"",VLOOKUP(A120,【入力用】個人登録票!$A$59:$P$127,12,FALSE)),"ge.m.d")</f>
        <v/>
      </c>
      <c r="M120" s="295" t="str">
        <f>IF(ISERROR(VLOOKUP(A120,【入力用】個人登録票!$A$21:$P$50,13,FALSE)),"",VLOOKUP(A120,【入力用】個人登録票!$A$21:$P$50,13,FALSE)) &amp; IF(ISERROR(VLOOKUP(A120,【入力用】個人登録票!$A$59:$P$127,13,FALSE)),"",VLOOKUP(A120,【入力用】個人登録票!$A$59:$P$127,13,FALSE))</f>
        <v/>
      </c>
      <c r="N120" s="296" t="str">
        <f>IF(ISERROR(VLOOKUP(A120,【入力用】個人登録票!$A$21:$P$50,14,FALSE)),"",VLOOKUP(A120,【入力用】個人登録票!$A$21:$P$50,14,FALSE)) &amp; IF(ISERROR(VLOOKUP(A120,【入力用】個人登録票!$A$59:$P$127,14,FALSE)),"",VLOOKUP(A120,【入力用】個人登録票!$A$59:$P$127,14,FALSE))</f>
        <v/>
      </c>
      <c r="O120" s="297" t="str">
        <f>IF(ISERROR(VLOOKUP(A120,【入力用】個人登録票!$A$21:$P$50,15,FALSE)),"",VLOOKUP(A120,【入力用】個人登録票!$A$21:$P$50,15,FALSE)) &amp; IF(ISERROR(VLOOKUP(A120,【入力用】個人登録票!$A$59:$P$127,15,FALSE)),"",VLOOKUP(A120,【入力用】個人登録票!$A$59:$P$127,15,FALSE))</f>
        <v/>
      </c>
      <c r="P120" s="298" t="str">
        <f>IF(ISERROR(VLOOKUP(A120,【入力用】個人登録票!$A$21:$P$50,16,FALSE)),"",VLOOKUP(A120,【入力用】個人登録票!$A$21:$P$50,16,FALSE)) &amp; IF(ISERROR(VLOOKUP(A120,【入力用】個人登録票!$A$59:$P$127,16,FALSE)),"",VLOOKUP(A120,【入力用】個人登録票!$A$59:$P$127,16,FALSE))</f>
        <v/>
      </c>
      <c r="R120" s="215">
        <f>IF(ISERROR(VLOOKUP(A120,【入力用】個人登録票!$A$59:$R$127,18,FALSE)),"",VLOOKUP(A120,【入力用】個人登録票!$A$59:$R$127,18,FALSE))</f>
        <v>0</v>
      </c>
    </row>
    <row r="121" spans="1:18" ht="19.5" customHeight="1">
      <c r="A121" s="289" t="str">
        <f>【入力用】個人登録票!A121</f>
        <v>93</v>
      </c>
      <c r="B121" s="290" t="str">
        <f>IF(ISERROR(VLOOKUP(A121,【入力用】個人登録票!$A$21:$P$50,2,FALSE)),"",VLOOKUP(A121,【入力用】個人登録票!$A$21:$P$50,2,FALSE)) &amp; IF(ISERROR(VLOOKUP(A121,【入力用】個人登録票!$A$59:$P$127,2,FALSE)),"",VLOOKUP(A121,【入力用】個人登録票!$A$59:$P$127,2,FALSE))</f>
        <v/>
      </c>
      <c r="C121" s="567" t="str">
        <f>IF(ISERROR(VLOOKUP(A121,【入力用】個人登録票!$A$21:$P$50,3,FALSE)),"",VLOOKUP(A121,【入力用】個人登録票!$A$21:$P$50,3,FALSE)) &amp; IF(ISERROR(VLOOKUP(A121,【入力用】個人登録票!$A$59:$P$127,3,FALSE)),"",VLOOKUP(A121,【入力用】個人登録票!$A$59:$P$127,3,FALSE))</f>
        <v/>
      </c>
      <c r="D121" s="568"/>
      <c r="E121" s="291" t="str">
        <f>IF(ISERROR(VLOOKUP(A121,【入力用】個人登録票!$A$21:$P$50,5,FALSE)),"",VLOOKUP(A121,【入力用】個人登録票!$A$21:$P$50,5,FALSE)) &amp; IF(ISERROR(VLOOKUP(A121,【入力用】個人登録票!$A$59:$P$127,5,FALSE)),"",VLOOKUP(A121,【入力用】個人登録票!$A$59:$P$127,5,FALSE))</f>
        <v/>
      </c>
      <c r="F121" s="569" t="str">
        <f>IF(ISERROR(VLOOKUP(A121,【入力用】個人登録票!$A$21:$P$50,6,FALSE)),"",VLOOKUP(A121,【入力用】個人登録票!$A$21:$P$50,6,FALSE)) &amp; IF(ISERROR(VLOOKUP(A121,【入力用】個人登録票!$A$59:$P$127,6,FALSE)),"",VLOOKUP(A121,【入力用】個人登録票!$A$59:$P$127,6,FALSE))</f>
        <v/>
      </c>
      <c r="G121" s="568"/>
      <c r="H121" s="293" t="str">
        <f>IF(ISERROR(VLOOKUP(A121,【入力用】個人登録票!$A$21:$P$50,8,FALSE)),"",VLOOKUP(A121,【入力用】個人登録票!$A$21:$P$50,8,FALSE)) &amp; IF(ISERROR(VLOOKUP(A121,【入力用】個人登録票!$A$59:$P$127,8,FALSE)),"",VLOOKUP(A121,【入力用】個人登録票!$A$59:$P$127,8,FALSE))</f>
        <v/>
      </c>
      <c r="I121" s="292" t="str">
        <f>IF(ISERROR(VLOOKUP(A121,【入力用】個人登録票!$A$21:$P$50,9,FALSE)),"",VLOOKUP(A121,【入力用】個人登録票!$A$21:$P$50,9,FALSE)) &amp; IF(ISERROR(VLOOKUP(A121,【入力用】個人登録票!$A$59:$P$127,9,FALSE)),"",VLOOKUP(A121,【入力用】個人登録票!$A$59:$P$127,9,FALSE))</f>
        <v/>
      </c>
      <c r="J121" s="570" t="str">
        <f>IF(ISERROR(VLOOKUP(A121,【入力用】個人登録票!$A$21:$P$50,10,FALSE)),"",VLOOKUP(A121,【入力用】個人登録票!$A$21:$P$50,10,FALSE)) &amp; IF(ISERROR(VLOOKUP(A121,【入力用】個人登録票!$A$59:$P$127,10,FALSE)),"",VLOOKUP(A121,【入力用】個人登録票!$A$59:$P$127,10,FALSE))</f>
        <v/>
      </c>
      <c r="K121" s="571"/>
      <c r="L121" s="294" t="str">
        <f>TEXT(IF(ISERROR(VLOOKUP(A121,【入力用】個人登録票!$A$21:$P$50,12,FALSE)),"",VLOOKUP(A121,【入力用】個人登録票!$A$21:$P$50,12,FALSE)) &amp; IF(ISERROR(VLOOKUP(A121,【入力用】個人登録票!$A$59:$P$127,12,FALSE)),"",VLOOKUP(A121,【入力用】個人登録票!$A$59:$P$127,12,FALSE)),"ge.m.d")</f>
        <v/>
      </c>
      <c r="M121" s="295" t="str">
        <f>IF(ISERROR(VLOOKUP(A121,【入力用】個人登録票!$A$21:$P$50,13,FALSE)),"",VLOOKUP(A121,【入力用】個人登録票!$A$21:$P$50,13,FALSE)) &amp; IF(ISERROR(VLOOKUP(A121,【入力用】個人登録票!$A$59:$P$127,13,FALSE)),"",VLOOKUP(A121,【入力用】個人登録票!$A$59:$P$127,13,FALSE))</f>
        <v/>
      </c>
      <c r="N121" s="296" t="str">
        <f>IF(ISERROR(VLOOKUP(A121,【入力用】個人登録票!$A$21:$P$50,14,FALSE)),"",VLOOKUP(A121,【入力用】個人登録票!$A$21:$P$50,14,FALSE)) &amp; IF(ISERROR(VLOOKUP(A121,【入力用】個人登録票!$A$59:$P$127,14,FALSE)),"",VLOOKUP(A121,【入力用】個人登録票!$A$59:$P$127,14,FALSE))</f>
        <v/>
      </c>
      <c r="O121" s="297" t="str">
        <f>IF(ISERROR(VLOOKUP(A121,【入力用】個人登録票!$A$21:$P$50,15,FALSE)),"",VLOOKUP(A121,【入力用】個人登録票!$A$21:$P$50,15,FALSE)) &amp; IF(ISERROR(VLOOKUP(A121,【入力用】個人登録票!$A$59:$P$127,15,FALSE)),"",VLOOKUP(A121,【入力用】個人登録票!$A$59:$P$127,15,FALSE))</f>
        <v/>
      </c>
      <c r="P121" s="298" t="str">
        <f>IF(ISERROR(VLOOKUP(A121,【入力用】個人登録票!$A$21:$P$50,16,FALSE)),"",VLOOKUP(A121,【入力用】個人登録票!$A$21:$P$50,16,FALSE)) &amp; IF(ISERROR(VLOOKUP(A121,【入力用】個人登録票!$A$59:$P$127,16,FALSE)),"",VLOOKUP(A121,【入力用】個人登録票!$A$59:$P$127,16,FALSE))</f>
        <v/>
      </c>
      <c r="R121" s="215">
        <f>IF(ISERROR(VLOOKUP(A121,【入力用】個人登録票!$A$59:$R$127,18,FALSE)),"",VLOOKUP(A121,【入力用】個人登録票!$A$59:$R$127,18,FALSE))</f>
        <v>0</v>
      </c>
    </row>
    <row r="122" spans="1:18" ht="19.5" customHeight="1">
      <c r="A122" s="289" t="str">
        <f>【入力用】個人登録票!A122</f>
        <v>94</v>
      </c>
      <c r="B122" s="290" t="str">
        <f>IF(ISERROR(VLOOKUP(A122,【入力用】個人登録票!$A$21:$P$50,2,FALSE)),"",VLOOKUP(A122,【入力用】個人登録票!$A$21:$P$50,2,FALSE)) &amp; IF(ISERROR(VLOOKUP(A122,【入力用】個人登録票!$A$59:$P$127,2,FALSE)),"",VLOOKUP(A122,【入力用】個人登録票!$A$59:$P$127,2,FALSE))</f>
        <v/>
      </c>
      <c r="C122" s="567" t="str">
        <f>IF(ISERROR(VLOOKUP(A122,【入力用】個人登録票!$A$21:$P$50,3,FALSE)),"",VLOOKUP(A122,【入力用】個人登録票!$A$21:$P$50,3,FALSE)) &amp; IF(ISERROR(VLOOKUP(A122,【入力用】個人登録票!$A$59:$P$127,3,FALSE)),"",VLOOKUP(A122,【入力用】個人登録票!$A$59:$P$127,3,FALSE))</f>
        <v/>
      </c>
      <c r="D122" s="568"/>
      <c r="E122" s="291" t="str">
        <f>IF(ISERROR(VLOOKUP(A122,【入力用】個人登録票!$A$21:$P$50,5,FALSE)),"",VLOOKUP(A122,【入力用】個人登録票!$A$21:$P$50,5,FALSE)) &amp; IF(ISERROR(VLOOKUP(A122,【入力用】個人登録票!$A$59:$P$127,5,FALSE)),"",VLOOKUP(A122,【入力用】個人登録票!$A$59:$P$127,5,FALSE))</f>
        <v/>
      </c>
      <c r="F122" s="569" t="str">
        <f>IF(ISERROR(VLOOKUP(A122,【入力用】個人登録票!$A$21:$P$50,6,FALSE)),"",VLOOKUP(A122,【入力用】個人登録票!$A$21:$P$50,6,FALSE)) &amp; IF(ISERROR(VLOOKUP(A122,【入力用】個人登録票!$A$59:$P$127,6,FALSE)),"",VLOOKUP(A122,【入力用】個人登録票!$A$59:$P$127,6,FALSE))</f>
        <v/>
      </c>
      <c r="G122" s="568"/>
      <c r="H122" s="293" t="str">
        <f>IF(ISERROR(VLOOKUP(A122,【入力用】個人登録票!$A$21:$P$50,8,FALSE)),"",VLOOKUP(A122,【入力用】個人登録票!$A$21:$P$50,8,FALSE)) &amp; IF(ISERROR(VLOOKUP(A122,【入力用】個人登録票!$A$59:$P$127,8,FALSE)),"",VLOOKUP(A122,【入力用】個人登録票!$A$59:$P$127,8,FALSE))</f>
        <v/>
      </c>
      <c r="I122" s="292" t="str">
        <f>IF(ISERROR(VLOOKUP(A122,【入力用】個人登録票!$A$21:$P$50,9,FALSE)),"",VLOOKUP(A122,【入力用】個人登録票!$A$21:$P$50,9,FALSE)) &amp; IF(ISERROR(VLOOKUP(A122,【入力用】個人登録票!$A$59:$P$127,9,FALSE)),"",VLOOKUP(A122,【入力用】個人登録票!$A$59:$P$127,9,FALSE))</f>
        <v/>
      </c>
      <c r="J122" s="570" t="str">
        <f>IF(ISERROR(VLOOKUP(A122,【入力用】個人登録票!$A$21:$P$50,10,FALSE)),"",VLOOKUP(A122,【入力用】個人登録票!$A$21:$P$50,10,FALSE)) &amp; IF(ISERROR(VLOOKUP(A122,【入力用】個人登録票!$A$59:$P$127,10,FALSE)),"",VLOOKUP(A122,【入力用】個人登録票!$A$59:$P$127,10,FALSE))</f>
        <v/>
      </c>
      <c r="K122" s="571"/>
      <c r="L122" s="294" t="str">
        <f>TEXT(IF(ISERROR(VLOOKUP(A122,【入力用】個人登録票!$A$21:$P$50,12,FALSE)),"",VLOOKUP(A122,【入力用】個人登録票!$A$21:$P$50,12,FALSE)) &amp; IF(ISERROR(VLOOKUP(A122,【入力用】個人登録票!$A$59:$P$127,12,FALSE)),"",VLOOKUP(A122,【入力用】個人登録票!$A$59:$P$127,12,FALSE)),"ge.m.d")</f>
        <v/>
      </c>
      <c r="M122" s="295" t="str">
        <f>IF(ISERROR(VLOOKUP(A122,【入力用】個人登録票!$A$21:$P$50,13,FALSE)),"",VLOOKUP(A122,【入力用】個人登録票!$A$21:$P$50,13,FALSE)) &amp; IF(ISERROR(VLOOKUP(A122,【入力用】個人登録票!$A$59:$P$127,13,FALSE)),"",VLOOKUP(A122,【入力用】個人登録票!$A$59:$P$127,13,FALSE))</f>
        <v/>
      </c>
      <c r="N122" s="296" t="str">
        <f>IF(ISERROR(VLOOKUP(A122,【入力用】個人登録票!$A$21:$P$50,14,FALSE)),"",VLOOKUP(A122,【入力用】個人登録票!$A$21:$P$50,14,FALSE)) &amp; IF(ISERROR(VLOOKUP(A122,【入力用】個人登録票!$A$59:$P$127,14,FALSE)),"",VLOOKUP(A122,【入力用】個人登録票!$A$59:$P$127,14,FALSE))</f>
        <v/>
      </c>
      <c r="O122" s="297" t="str">
        <f>IF(ISERROR(VLOOKUP(A122,【入力用】個人登録票!$A$21:$P$50,15,FALSE)),"",VLOOKUP(A122,【入力用】個人登録票!$A$21:$P$50,15,FALSE)) &amp; IF(ISERROR(VLOOKUP(A122,【入力用】個人登録票!$A$59:$P$127,15,FALSE)),"",VLOOKUP(A122,【入力用】個人登録票!$A$59:$P$127,15,FALSE))</f>
        <v/>
      </c>
      <c r="P122" s="298" t="str">
        <f>IF(ISERROR(VLOOKUP(A122,【入力用】個人登録票!$A$21:$P$50,16,FALSE)),"",VLOOKUP(A122,【入力用】個人登録票!$A$21:$P$50,16,FALSE)) &amp; IF(ISERROR(VLOOKUP(A122,【入力用】個人登録票!$A$59:$P$127,16,FALSE)),"",VLOOKUP(A122,【入力用】個人登録票!$A$59:$P$127,16,FALSE))</f>
        <v/>
      </c>
      <c r="R122" s="215">
        <f>IF(ISERROR(VLOOKUP(A122,【入力用】個人登録票!$A$59:$R$127,18,FALSE)),"",VLOOKUP(A122,【入力用】個人登録票!$A$59:$R$127,18,FALSE))</f>
        <v>0</v>
      </c>
    </row>
    <row r="123" spans="1:18" ht="19.5" customHeight="1">
      <c r="A123" s="351" t="str">
        <f>【入力用】個人登録票!A123</f>
        <v>95</v>
      </c>
      <c r="B123" s="290" t="str">
        <f>IF(ISERROR(VLOOKUP(A123,【入力用】個人登録票!$A$21:$P$50,2,FALSE)),"",VLOOKUP(A123,【入力用】個人登録票!$A$21:$P$50,2,FALSE)) &amp; IF(ISERROR(VLOOKUP(A123,【入力用】個人登録票!$A$59:$P$127,2,FALSE)),"",VLOOKUP(A123,【入力用】個人登録票!$A$59:$P$127,2,FALSE))</f>
        <v/>
      </c>
      <c r="C123" s="567" t="str">
        <f>IF(ISERROR(VLOOKUP(A123,【入力用】個人登録票!$A$21:$P$50,3,FALSE)),"",VLOOKUP(A123,【入力用】個人登録票!$A$21:$P$50,3,FALSE)) &amp; IF(ISERROR(VLOOKUP(A123,【入力用】個人登録票!$A$59:$P$127,3,FALSE)),"",VLOOKUP(A123,【入力用】個人登録票!$A$59:$P$127,3,FALSE))</f>
        <v/>
      </c>
      <c r="D123" s="568"/>
      <c r="E123" s="291" t="str">
        <f>IF(ISERROR(VLOOKUP(A123,【入力用】個人登録票!$A$21:$P$50,5,FALSE)),"",VLOOKUP(A123,【入力用】個人登録票!$A$21:$P$50,5,FALSE)) &amp; IF(ISERROR(VLOOKUP(A123,【入力用】個人登録票!$A$59:$P$127,5,FALSE)),"",VLOOKUP(A123,【入力用】個人登録票!$A$59:$P$127,5,FALSE))</f>
        <v/>
      </c>
      <c r="F123" s="569" t="str">
        <f>IF(ISERROR(VLOOKUP(A123,【入力用】個人登録票!$A$21:$P$50,6,FALSE)),"",VLOOKUP(A123,【入力用】個人登録票!$A$21:$P$50,6,FALSE)) &amp; IF(ISERROR(VLOOKUP(A123,【入力用】個人登録票!$A$59:$P$127,6,FALSE)),"",VLOOKUP(A123,【入力用】個人登録票!$A$59:$P$127,6,FALSE))</f>
        <v/>
      </c>
      <c r="G123" s="568"/>
      <c r="H123" s="293" t="str">
        <f>IF(ISERROR(VLOOKUP(A123,【入力用】個人登録票!$A$21:$P$50,8,FALSE)),"",VLOOKUP(A123,【入力用】個人登録票!$A$21:$P$50,8,FALSE)) &amp; IF(ISERROR(VLOOKUP(A123,【入力用】個人登録票!$A$59:$P$127,8,FALSE)),"",VLOOKUP(A123,【入力用】個人登録票!$A$59:$P$127,8,FALSE))</f>
        <v/>
      </c>
      <c r="I123" s="292" t="str">
        <f>IF(ISERROR(VLOOKUP(A123,【入力用】個人登録票!$A$21:$P$50,9,FALSE)),"",VLOOKUP(A123,【入力用】個人登録票!$A$21:$P$50,9,FALSE)) &amp; IF(ISERROR(VLOOKUP(A123,【入力用】個人登録票!$A$59:$P$127,9,FALSE)),"",VLOOKUP(A123,【入力用】個人登録票!$A$59:$P$127,9,FALSE))</f>
        <v/>
      </c>
      <c r="J123" s="570" t="str">
        <f>IF(ISERROR(VLOOKUP(A123,【入力用】個人登録票!$A$21:$P$50,10,FALSE)),"",VLOOKUP(A123,【入力用】個人登録票!$A$21:$P$50,10,FALSE)) &amp; IF(ISERROR(VLOOKUP(A123,【入力用】個人登録票!$A$59:$P$127,10,FALSE)),"",VLOOKUP(A123,【入力用】個人登録票!$A$59:$P$127,10,FALSE))</f>
        <v/>
      </c>
      <c r="K123" s="571"/>
      <c r="L123" s="294" t="str">
        <f>TEXT(IF(ISERROR(VLOOKUP(A123,【入力用】個人登録票!$A$21:$P$50,12,FALSE)),"",VLOOKUP(A123,【入力用】個人登録票!$A$21:$P$50,12,FALSE)) &amp; IF(ISERROR(VLOOKUP(A123,【入力用】個人登録票!$A$59:$P$127,12,FALSE)),"",VLOOKUP(A123,【入力用】個人登録票!$A$59:$P$127,12,FALSE)),"ge.m.d")</f>
        <v/>
      </c>
      <c r="M123" s="295" t="str">
        <f>IF(ISERROR(VLOOKUP(A123,【入力用】個人登録票!$A$21:$P$50,13,FALSE)),"",VLOOKUP(A123,【入力用】個人登録票!$A$21:$P$50,13,FALSE)) &amp; IF(ISERROR(VLOOKUP(A123,【入力用】個人登録票!$A$59:$P$127,13,FALSE)),"",VLOOKUP(A123,【入力用】個人登録票!$A$59:$P$127,13,FALSE))</f>
        <v/>
      </c>
      <c r="N123" s="296" t="str">
        <f>IF(ISERROR(VLOOKUP(A123,【入力用】個人登録票!$A$21:$P$50,14,FALSE)),"",VLOOKUP(A123,【入力用】個人登録票!$A$21:$P$50,14,FALSE)) &amp; IF(ISERROR(VLOOKUP(A123,【入力用】個人登録票!$A$59:$P$127,14,FALSE)),"",VLOOKUP(A123,【入力用】個人登録票!$A$59:$P$127,14,FALSE))</f>
        <v/>
      </c>
      <c r="O123" s="297" t="str">
        <f>IF(ISERROR(VLOOKUP(A123,【入力用】個人登録票!$A$21:$P$50,15,FALSE)),"",VLOOKUP(A123,【入力用】個人登録票!$A$21:$P$50,15,FALSE)) &amp; IF(ISERROR(VLOOKUP(A123,【入力用】個人登録票!$A$59:$P$127,15,FALSE)),"",VLOOKUP(A123,【入力用】個人登録票!$A$59:$P$127,15,FALSE))</f>
        <v/>
      </c>
      <c r="P123" s="298" t="str">
        <f>IF(ISERROR(VLOOKUP(A123,【入力用】個人登録票!$A$21:$P$50,16,FALSE)),"",VLOOKUP(A123,【入力用】個人登録票!$A$21:$P$50,16,FALSE)) &amp; IF(ISERROR(VLOOKUP(A123,【入力用】個人登録票!$A$59:$P$127,16,FALSE)),"",VLOOKUP(A123,【入力用】個人登録票!$A$59:$P$127,16,FALSE))</f>
        <v/>
      </c>
      <c r="R123" s="215">
        <f>IF(ISERROR(VLOOKUP(A123,【入力用】個人登録票!$A$59:$R$127,18,FALSE)),"",VLOOKUP(A123,【入力用】個人登録票!$A$59:$R$127,18,FALSE))</f>
        <v>0</v>
      </c>
    </row>
    <row r="124" spans="1:18" ht="19.5" customHeight="1">
      <c r="A124" s="351" t="str">
        <f>【入力用】個人登録票!A124</f>
        <v>96</v>
      </c>
      <c r="B124" s="290" t="str">
        <f>IF(ISERROR(VLOOKUP(A124,【入力用】個人登録票!$A$21:$P$50,2,FALSE)),"",VLOOKUP(A124,【入力用】個人登録票!$A$21:$P$50,2,FALSE)) &amp; IF(ISERROR(VLOOKUP(A124,【入力用】個人登録票!$A$59:$P$127,2,FALSE)),"",VLOOKUP(A124,【入力用】個人登録票!$A$59:$P$127,2,FALSE))</f>
        <v/>
      </c>
      <c r="C124" s="567" t="str">
        <f>IF(ISERROR(VLOOKUP(A124,【入力用】個人登録票!$A$21:$P$50,3,FALSE)),"",VLOOKUP(A124,【入力用】個人登録票!$A$21:$P$50,3,FALSE)) &amp; IF(ISERROR(VLOOKUP(A124,【入力用】個人登録票!$A$59:$P$127,3,FALSE)),"",VLOOKUP(A124,【入力用】個人登録票!$A$59:$P$127,3,FALSE))</f>
        <v/>
      </c>
      <c r="D124" s="568"/>
      <c r="E124" s="291" t="str">
        <f>IF(ISERROR(VLOOKUP(A124,【入力用】個人登録票!$A$21:$P$50,5,FALSE)),"",VLOOKUP(A124,【入力用】個人登録票!$A$21:$P$50,5,FALSE)) &amp; IF(ISERROR(VLOOKUP(A124,【入力用】個人登録票!$A$59:$P$127,5,FALSE)),"",VLOOKUP(A124,【入力用】個人登録票!$A$59:$P$127,5,FALSE))</f>
        <v/>
      </c>
      <c r="F124" s="569" t="str">
        <f>IF(ISERROR(VLOOKUP(A124,【入力用】個人登録票!$A$21:$P$50,6,FALSE)),"",VLOOKUP(A124,【入力用】個人登録票!$A$21:$P$50,6,FALSE)) &amp; IF(ISERROR(VLOOKUP(A124,【入力用】個人登録票!$A$59:$P$127,6,FALSE)),"",VLOOKUP(A124,【入力用】個人登録票!$A$59:$P$127,6,FALSE))</f>
        <v/>
      </c>
      <c r="G124" s="568"/>
      <c r="H124" s="293" t="str">
        <f>IF(ISERROR(VLOOKUP(A124,【入力用】個人登録票!$A$21:$P$50,8,FALSE)),"",VLOOKUP(A124,【入力用】個人登録票!$A$21:$P$50,8,FALSE)) &amp; IF(ISERROR(VLOOKUP(A124,【入力用】個人登録票!$A$59:$P$127,8,FALSE)),"",VLOOKUP(A124,【入力用】個人登録票!$A$59:$P$127,8,FALSE))</f>
        <v/>
      </c>
      <c r="I124" s="292" t="str">
        <f>IF(ISERROR(VLOOKUP(A124,【入力用】個人登録票!$A$21:$P$50,9,FALSE)),"",VLOOKUP(A124,【入力用】個人登録票!$A$21:$P$50,9,FALSE)) &amp; IF(ISERROR(VLOOKUP(A124,【入力用】個人登録票!$A$59:$P$127,9,FALSE)),"",VLOOKUP(A124,【入力用】個人登録票!$A$59:$P$127,9,FALSE))</f>
        <v/>
      </c>
      <c r="J124" s="570" t="str">
        <f>IF(ISERROR(VLOOKUP(A124,【入力用】個人登録票!$A$21:$P$50,10,FALSE)),"",VLOOKUP(A124,【入力用】個人登録票!$A$21:$P$50,10,FALSE)) &amp; IF(ISERROR(VLOOKUP(A124,【入力用】個人登録票!$A$59:$P$127,10,FALSE)),"",VLOOKUP(A124,【入力用】個人登録票!$A$59:$P$127,10,FALSE))</f>
        <v/>
      </c>
      <c r="K124" s="571"/>
      <c r="L124" s="294" t="str">
        <f>TEXT(IF(ISERROR(VLOOKUP(A124,【入力用】個人登録票!$A$21:$P$50,12,FALSE)),"",VLOOKUP(A124,【入力用】個人登録票!$A$21:$P$50,12,FALSE)) &amp; IF(ISERROR(VLOOKUP(A124,【入力用】個人登録票!$A$59:$P$127,12,FALSE)),"",VLOOKUP(A124,【入力用】個人登録票!$A$59:$P$127,12,FALSE)),"ge.m.d")</f>
        <v/>
      </c>
      <c r="M124" s="295" t="str">
        <f>IF(ISERROR(VLOOKUP(A124,【入力用】個人登録票!$A$21:$P$50,13,FALSE)),"",VLOOKUP(A124,【入力用】個人登録票!$A$21:$P$50,13,FALSE)) &amp; IF(ISERROR(VLOOKUP(A124,【入力用】個人登録票!$A$59:$P$127,13,FALSE)),"",VLOOKUP(A124,【入力用】個人登録票!$A$59:$P$127,13,FALSE))</f>
        <v/>
      </c>
      <c r="N124" s="296" t="str">
        <f>IF(ISERROR(VLOOKUP(A124,【入力用】個人登録票!$A$21:$P$50,14,FALSE)),"",VLOOKUP(A124,【入力用】個人登録票!$A$21:$P$50,14,FALSE)) &amp; IF(ISERROR(VLOOKUP(A124,【入力用】個人登録票!$A$59:$P$127,14,FALSE)),"",VLOOKUP(A124,【入力用】個人登録票!$A$59:$P$127,14,FALSE))</f>
        <v/>
      </c>
      <c r="O124" s="297" t="str">
        <f>IF(ISERROR(VLOOKUP(A124,【入力用】個人登録票!$A$21:$P$50,15,FALSE)),"",VLOOKUP(A124,【入力用】個人登録票!$A$21:$P$50,15,FALSE)) &amp; IF(ISERROR(VLOOKUP(A124,【入力用】個人登録票!$A$59:$P$127,15,FALSE)),"",VLOOKUP(A124,【入力用】個人登録票!$A$59:$P$127,15,FALSE))</f>
        <v/>
      </c>
      <c r="P124" s="298" t="str">
        <f>IF(ISERROR(VLOOKUP(A124,【入力用】個人登録票!$A$21:$P$50,16,FALSE)),"",VLOOKUP(A124,【入力用】個人登録票!$A$21:$P$50,16,FALSE)) &amp; IF(ISERROR(VLOOKUP(A124,【入力用】個人登録票!$A$59:$P$127,16,FALSE)),"",VLOOKUP(A124,【入力用】個人登録票!$A$59:$P$127,16,FALSE))</f>
        <v/>
      </c>
      <c r="R124" s="215">
        <f>IF(ISERROR(VLOOKUP(A124,【入力用】個人登録票!$A$59:$R$127,18,FALSE)),"",VLOOKUP(A124,【入力用】個人登録票!$A$59:$R$127,18,FALSE))</f>
        <v>0</v>
      </c>
    </row>
    <row r="125" spans="1:18" ht="19.5" customHeight="1">
      <c r="A125" s="351" t="str">
        <f>【入力用】個人登録票!A125</f>
        <v>97</v>
      </c>
      <c r="B125" s="290" t="str">
        <f>IF(ISERROR(VLOOKUP(A125,【入力用】個人登録票!$A$21:$P$50,2,FALSE)),"",VLOOKUP(A125,【入力用】個人登録票!$A$21:$P$50,2,FALSE)) &amp; IF(ISERROR(VLOOKUP(A125,【入力用】個人登録票!$A$59:$P$127,2,FALSE)),"",VLOOKUP(A125,【入力用】個人登録票!$A$59:$P$127,2,FALSE))</f>
        <v/>
      </c>
      <c r="C125" s="567" t="str">
        <f>IF(ISERROR(VLOOKUP(A125,【入力用】個人登録票!$A$21:$P$50,3,FALSE)),"",VLOOKUP(A125,【入力用】個人登録票!$A$21:$P$50,3,FALSE)) &amp; IF(ISERROR(VLOOKUP(A125,【入力用】個人登録票!$A$59:$P$127,3,FALSE)),"",VLOOKUP(A125,【入力用】個人登録票!$A$59:$P$127,3,FALSE))</f>
        <v/>
      </c>
      <c r="D125" s="568"/>
      <c r="E125" s="291" t="str">
        <f>IF(ISERROR(VLOOKUP(A125,【入力用】個人登録票!$A$21:$P$50,5,FALSE)),"",VLOOKUP(A125,【入力用】個人登録票!$A$21:$P$50,5,FALSE)) &amp; IF(ISERROR(VLOOKUP(A125,【入力用】個人登録票!$A$59:$P$127,5,FALSE)),"",VLOOKUP(A125,【入力用】個人登録票!$A$59:$P$127,5,FALSE))</f>
        <v/>
      </c>
      <c r="F125" s="569" t="str">
        <f>IF(ISERROR(VLOOKUP(A125,【入力用】個人登録票!$A$21:$P$50,6,FALSE)),"",VLOOKUP(A125,【入力用】個人登録票!$A$21:$P$50,6,FALSE)) &amp; IF(ISERROR(VLOOKUP(A125,【入力用】個人登録票!$A$59:$P$127,6,FALSE)),"",VLOOKUP(A125,【入力用】個人登録票!$A$59:$P$127,6,FALSE))</f>
        <v/>
      </c>
      <c r="G125" s="568"/>
      <c r="H125" s="293" t="str">
        <f>IF(ISERROR(VLOOKUP(A125,【入力用】個人登録票!$A$21:$P$50,8,FALSE)),"",VLOOKUP(A125,【入力用】個人登録票!$A$21:$P$50,8,FALSE)) &amp; IF(ISERROR(VLOOKUP(A125,【入力用】個人登録票!$A$59:$P$127,8,FALSE)),"",VLOOKUP(A125,【入力用】個人登録票!$A$59:$P$127,8,FALSE))</f>
        <v/>
      </c>
      <c r="I125" s="292" t="str">
        <f>IF(ISERROR(VLOOKUP(A125,【入力用】個人登録票!$A$21:$P$50,9,FALSE)),"",VLOOKUP(A125,【入力用】個人登録票!$A$21:$P$50,9,FALSE)) &amp; IF(ISERROR(VLOOKUP(A125,【入力用】個人登録票!$A$59:$P$127,9,FALSE)),"",VLOOKUP(A125,【入力用】個人登録票!$A$59:$P$127,9,FALSE))</f>
        <v/>
      </c>
      <c r="J125" s="570" t="str">
        <f>IF(ISERROR(VLOOKUP(A125,【入力用】個人登録票!$A$21:$P$50,10,FALSE)),"",VLOOKUP(A125,【入力用】個人登録票!$A$21:$P$50,10,FALSE)) &amp; IF(ISERROR(VLOOKUP(A125,【入力用】個人登録票!$A$59:$P$127,10,FALSE)),"",VLOOKUP(A125,【入力用】個人登録票!$A$59:$P$127,10,FALSE))</f>
        <v/>
      </c>
      <c r="K125" s="571"/>
      <c r="L125" s="294" t="str">
        <f>TEXT(IF(ISERROR(VLOOKUP(A125,【入力用】個人登録票!$A$21:$P$50,12,FALSE)),"",VLOOKUP(A125,【入力用】個人登録票!$A$21:$P$50,12,FALSE)) &amp; IF(ISERROR(VLOOKUP(A125,【入力用】個人登録票!$A$59:$P$127,12,FALSE)),"",VLOOKUP(A125,【入力用】個人登録票!$A$59:$P$127,12,FALSE)),"ge.m.d")</f>
        <v/>
      </c>
      <c r="M125" s="295" t="str">
        <f>IF(ISERROR(VLOOKUP(A125,【入力用】個人登録票!$A$21:$P$50,13,FALSE)),"",VLOOKUP(A125,【入力用】個人登録票!$A$21:$P$50,13,FALSE)) &amp; IF(ISERROR(VLOOKUP(A125,【入力用】個人登録票!$A$59:$P$127,13,FALSE)),"",VLOOKUP(A125,【入力用】個人登録票!$A$59:$P$127,13,FALSE))</f>
        <v/>
      </c>
      <c r="N125" s="296" t="str">
        <f>IF(ISERROR(VLOOKUP(A125,【入力用】個人登録票!$A$21:$P$50,14,FALSE)),"",VLOOKUP(A125,【入力用】個人登録票!$A$21:$P$50,14,FALSE)) &amp; IF(ISERROR(VLOOKUP(A125,【入力用】個人登録票!$A$59:$P$127,14,FALSE)),"",VLOOKUP(A125,【入力用】個人登録票!$A$59:$P$127,14,FALSE))</f>
        <v/>
      </c>
      <c r="O125" s="297" t="str">
        <f>IF(ISERROR(VLOOKUP(A125,【入力用】個人登録票!$A$21:$P$50,15,FALSE)),"",VLOOKUP(A125,【入力用】個人登録票!$A$21:$P$50,15,FALSE)) &amp; IF(ISERROR(VLOOKUP(A125,【入力用】個人登録票!$A$59:$P$127,15,FALSE)),"",VLOOKUP(A125,【入力用】個人登録票!$A$59:$P$127,15,FALSE))</f>
        <v/>
      </c>
      <c r="P125" s="298" t="str">
        <f>IF(ISERROR(VLOOKUP(A125,【入力用】個人登録票!$A$21:$P$50,16,FALSE)),"",VLOOKUP(A125,【入力用】個人登録票!$A$21:$P$50,16,FALSE)) &amp; IF(ISERROR(VLOOKUP(A125,【入力用】個人登録票!$A$59:$P$127,16,FALSE)),"",VLOOKUP(A125,【入力用】個人登録票!$A$59:$P$127,16,FALSE))</f>
        <v/>
      </c>
      <c r="R125" s="215">
        <f>IF(ISERROR(VLOOKUP(A125,【入力用】個人登録票!$A$59:$R$127,18,FALSE)),"",VLOOKUP(A125,【入力用】個人登録票!$A$59:$R$127,18,FALSE))</f>
        <v>0</v>
      </c>
    </row>
    <row r="126" spans="1:18" ht="19.5" customHeight="1">
      <c r="A126" s="351" t="str">
        <f>【入力用】個人登録票!A126</f>
        <v>98</v>
      </c>
      <c r="B126" s="290" t="str">
        <f>IF(ISERROR(VLOOKUP(A126,【入力用】個人登録票!$A$21:$P$50,2,FALSE)),"",VLOOKUP(A126,【入力用】個人登録票!$A$21:$P$50,2,FALSE)) &amp; IF(ISERROR(VLOOKUP(A126,【入力用】個人登録票!$A$59:$P$127,2,FALSE)),"",VLOOKUP(A126,【入力用】個人登録票!$A$59:$P$127,2,FALSE))</f>
        <v/>
      </c>
      <c r="C126" s="567" t="str">
        <f>IF(ISERROR(VLOOKUP(A126,【入力用】個人登録票!$A$21:$P$50,3,FALSE)),"",VLOOKUP(A126,【入力用】個人登録票!$A$21:$P$50,3,FALSE)) &amp; IF(ISERROR(VLOOKUP(A126,【入力用】個人登録票!$A$59:$P$127,3,FALSE)),"",VLOOKUP(A126,【入力用】個人登録票!$A$59:$P$127,3,FALSE))</f>
        <v/>
      </c>
      <c r="D126" s="568"/>
      <c r="E126" s="291" t="str">
        <f>IF(ISERROR(VLOOKUP(A126,【入力用】個人登録票!$A$21:$P$50,5,FALSE)),"",VLOOKUP(A126,【入力用】個人登録票!$A$21:$P$50,5,FALSE)) &amp; IF(ISERROR(VLOOKUP(A126,【入力用】個人登録票!$A$59:$P$127,5,FALSE)),"",VLOOKUP(A126,【入力用】個人登録票!$A$59:$P$127,5,FALSE))</f>
        <v/>
      </c>
      <c r="F126" s="569" t="str">
        <f>IF(ISERROR(VLOOKUP(A126,【入力用】個人登録票!$A$21:$P$50,6,FALSE)),"",VLOOKUP(A126,【入力用】個人登録票!$A$21:$P$50,6,FALSE)) &amp; IF(ISERROR(VLOOKUP(A126,【入力用】個人登録票!$A$59:$P$127,6,FALSE)),"",VLOOKUP(A126,【入力用】個人登録票!$A$59:$P$127,6,FALSE))</f>
        <v/>
      </c>
      <c r="G126" s="568"/>
      <c r="H126" s="293" t="str">
        <f>IF(ISERROR(VLOOKUP(A126,【入力用】個人登録票!$A$21:$P$50,8,FALSE)),"",VLOOKUP(A126,【入力用】個人登録票!$A$21:$P$50,8,FALSE)) &amp; IF(ISERROR(VLOOKUP(A126,【入力用】個人登録票!$A$59:$P$127,8,FALSE)),"",VLOOKUP(A126,【入力用】個人登録票!$A$59:$P$127,8,FALSE))</f>
        <v/>
      </c>
      <c r="I126" s="292" t="str">
        <f>IF(ISERROR(VLOOKUP(A126,【入力用】個人登録票!$A$21:$P$50,9,FALSE)),"",VLOOKUP(A126,【入力用】個人登録票!$A$21:$P$50,9,FALSE)) &amp; IF(ISERROR(VLOOKUP(A126,【入力用】個人登録票!$A$59:$P$127,9,FALSE)),"",VLOOKUP(A126,【入力用】個人登録票!$A$59:$P$127,9,FALSE))</f>
        <v/>
      </c>
      <c r="J126" s="570" t="str">
        <f>IF(ISERROR(VLOOKUP(A126,【入力用】個人登録票!$A$21:$P$50,10,FALSE)),"",VLOOKUP(A126,【入力用】個人登録票!$A$21:$P$50,10,FALSE)) &amp; IF(ISERROR(VLOOKUP(A126,【入力用】個人登録票!$A$59:$P$127,10,FALSE)),"",VLOOKUP(A126,【入力用】個人登録票!$A$59:$P$127,10,FALSE))</f>
        <v/>
      </c>
      <c r="K126" s="571"/>
      <c r="L126" s="294" t="str">
        <f>TEXT(IF(ISERROR(VLOOKUP(A126,【入力用】個人登録票!$A$21:$P$50,12,FALSE)),"",VLOOKUP(A126,【入力用】個人登録票!$A$21:$P$50,12,FALSE)) &amp; IF(ISERROR(VLOOKUP(A126,【入力用】個人登録票!$A$59:$P$127,12,FALSE)),"",VLOOKUP(A126,【入力用】個人登録票!$A$59:$P$127,12,FALSE)),"ge.m.d")</f>
        <v/>
      </c>
      <c r="M126" s="295" t="str">
        <f>IF(ISERROR(VLOOKUP(A126,【入力用】個人登録票!$A$21:$P$50,13,FALSE)),"",VLOOKUP(A126,【入力用】個人登録票!$A$21:$P$50,13,FALSE)) &amp; IF(ISERROR(VLOOKUP(A126,【入力用】個人登録票!$A$59:$P$127,13,FALSE)),"",VLOOKUP(A126,【入力用】個人登録票!$A$59:$P$127,13,FALSE))</f>
        <v/>
      </c>
      <c r="N126" s="296" t="str">
        <f>IF(ISERROR(VLOOKUP(A126,【入力用】個人登録票!$A$21:$P$50,14,FALSE)),"",VLOOKUP(A126,【入力用】個人登録票!$A$21:$P$50,14,FALSE)) &amp; IF(ISERROR(VLOOKUP(A126,【入力用】個人登録票!$A$59:$P$127,14,FALSE)),"",VLOOKUP(A126,【入力用】個人登録票!$A$59:$P$127,14,FALSE))</f>
        <v/>
      </c>
      <c r="O126" s="297" t="str">
        <f>IF(ISERROR(VLOOKUP(A126,【入力用】個人登録票!$A$21:$P$50,15,FALSE)),"",VLOOKUP(A126,【入力用】個人登録票!$A$21:$P$50,15,FALSE)) &amp; IF(ISERROR(VLOOKUP(A126,【入力用】個人登録票!$A$59:$P$127,15,FALSE)),"",VLOOKUP(A126,【入力用】個人登録票!$A$59:$P$127,15,FALSE))</f>
        <v/>
      </c>
      <c r="P126" s="298" t="str">
        <f>IF(ISERROR(VLOOKUP(A126,【入力用】個人登録票!$A$21:$P$50,16,FALSE)),"",VLOOKUP(A126,【入力用】個人登録票!$A$21:$P$50,16,FALSE)) &amp; IF(ISERROR(VLOOKUP(A126,【入力用】個人登録票!$A$59:$P$127,16,FALSE)),"",VLOOKUP(A126,【入力用】個人登録票!$A$59:$P$127,16,FALSE))</f>
        <v/>
      </c>
      <c r="R126" s="215">
        <f>IF(ISERROR(VLOOKUP(A126,【入力用】個人登録票!$A$59:$R$127,18,FALSE)),"",VLOOKUP(A126,【入力用】個人登録票!$A$59:$R$127,18,FALSE))</f>
        <v>0</v>
      </c>
    </row>
    <row r="127" spans="1:18" ht="19.5" customHeight="1">
      <c r="A127" s="351" t="str">
        <f>【入力用】個人登録票!A127</f>
        <v>99</v>
      </c>
      <c r="B127" s="290" t="str">
        <f>IF(ISERROR(VLOOKUP(A127,【入力用】個人登録票!$A$21:$P$50,2,FALSE)),"",VLOOKUP(A127,【入力用】個人登録票!$A$21:$P$50,2,FALSE)) &amp; IF(ISERROR(VLOOKUP(A127,【入力用】個人登録票!$A$59:$P$127,2,FALSE)),"",VLOOKUP(A127,【入力用】個人登録票!$A$59:$P$127,2,FALSE))</f>
        <v/>
      </c>
      <c r="C127" s="567" t="str">
        <f>IF(ISERROR(VLOOKUP(A127,【入力用】個人登録票!$A$21:$P$50,3,FALSE)),"",VLOOKUP(A127,【入力用】個人登録票!$A$21:$P$50,3,FALSE)) &amp; IF(ISERROR(VLOOKUP(A127,【入力用】個人登録票!$A$59:$P$127,3,FALSE)),"",VLOOKUP(A127,【入力用】個人登録票!$A$59:$P$127,3,FALSE))</f>
        <v/>
      </c>
      <c r="D127" s="568"/>
      <c r="E127" s="291" t="str">
        <f>IF(ISERROR(VLOOKUP(A127,【入力用】個人登録票!$A$21:$P$50,5,FALSE)),"",VLOOKUP(A127,【入力用】個人登録票!$A$21:$P$50,5,FALSE)) &amp; IF(ISERROR(VLOOKUP(A127,【入力用】個人登録票!$A$59:$P$127,5,FALSE)),"",VLOOKUP(A127,【入力用】個人登録票!$A$59:$P$127,5,FALSE))</f>
        <v/>
      </c>
      <c r="F127" s="569" t="str">
        <f>IF(ISERROR(VLOOKUP(A127,【入力用】個人登録票!$A$21:$P$50,6,FALSE)),"",VLOOKUP(A127,【入力用】個人登録票!$A$21:$P$50,6,FALSE)) &amp; IF(ISERROR(VLOOKUP(A127,【入力用】個人登録票!$A$59:$P$127,6,FALSE)),"",VLOOKUP(A127,【入力用】個人登録票!$A$59:$P$127,6,FALSE))</f>
        <v/>
      </c>
      <c r="G127" s="568"/>
      <c r="H127" s="293" t="str">
        <f>IF(ISERROR(VLOOKUP(A127,【入力用】個人登録票!$A$21:$P$50,8,FALSE)),"",VLOOKUP(A127,【入力用】個人登録票!$A$21:$P$50,8,FALSE)) &amp; IF(ISERROR(VLOOKUP(A127,【入力用】個人登録票!$A$59:$P$127,8,FALSE)),"",VLOOKUP(A127,【入力用】個人登録票!$A$59:$P$127,8,FALSE))</f>
        <v/>
      </c>
      <c r="I127" s="292" t="str">
        <f>IF(ISERROR(VLOOKUP(A127,【入力用】個人登録票!$A$21:$P$50,9,FALSE)),"",VLOOKUP(A127,【入力用】個人登録票!$A$21:$P$50,9,FALSE)) &amp; IF(ISERROR(VLOOKUP(A127,【入力用】個人登録票!$A$59:$P$127,9,FALSE)),"",VLOOKUP(A127,【入力用】個人登録票!$A$59:$P$127,9,FALSE))</f>
        <v/>
      </c>
      <c r="J127" s="570" t="str">
        <f>IF(ISERROR(VLOOKUP(A127,【入力用】個人登録票!$A$21:$P$50,10,FALSE)),"",VLOOKUP(A127,【入力用】個人登録票!$A$21:$P$50,10,FALSE)) &amp; IF(ISERROR(VLOOKUP(A127,【入力用】個人登録票!$A$59:$P$127,10,FALSE)),"",VLOOKUP(A127,【入力用】個人登録票!$A$59:$P$127,10,FALSE))</f>
        <v/>
      </c>
      <c r="K127" s="571"/>
      <c r="L127" s="294" t="str">
        <f>TEXT(IF(ISERROR(VLOOKUP(A127,【入力用】個人登録票!$A$21:$P$50,12,FALSE)),"",VLOOKUP(A127,【入力用】個人登録票!$A$21:$P$50,12,FALSE)) &amp; IF(ISERROR(VLOOKUP(A127,【入力用】個人登録票!$A$59:$P$127,12,FALSE)),"",VLOOKUP(A127,【入力用】個人登録票!$A$59:$P$127,12,FALSE)),"ge.m.d")</f>
        <v/>
      </c>
      <c r="M127" s="295" t="str">
        <f>IF(ISERROR(VLOOKUP(A127,【入力用】個人登録票!$A$21:$P$50,13,FALSE)),"",VLOOKUP(A127,【入力用】個人登録票!$A$21:$P$50,13,FALSE)) &amp; IF(ISERROR(VLOOKUP(A127,【入力用】個人登録票!$A$59:$P$127,13,FALSE)),"",VLOOKUP(A127,【入力用】個人登録票!$A$59:$P$127,13,FALSE))</f>
        <v/>
      </c>
      <c r="N127" s="296" t="str">
        <f>IF(ISERROR(VLOOKUP(A127,【入力用】個人登録票!$A$21:$P$50,14,FALSE)),"",VLOOKUP(A127,【入力用】個人登録票!$A$21:$P$50,14,FALSE)) &amp; IF(ISERROR(VLOOKUP(A127,【入力用】個人登録票!$A$59:$P$127,14,FALSE)),"",VLOOKUP(A127,【入力用】個人登録票!$A$59:$P$127,14,FALSE))</f>
        <v/>
      </c>
      <c r="O127" s="297" t="str">
        <f>IF(ISERROR(VLOOKUP(A127,【入力用】個人登録票!$A$21:$P$50,15,FALSE)),"",VLOOKUP(A127,【入力用】個人登録票!$A$21:$P$50,15,FALSE)) &amp; IF(ISERROR(VLOOKUP(A127,【入力用】個人登録票!$A$59:$P$127,15,FALSE)),"",VLOOKUP(A127,【入力用】個人登録票!$A$59:$P$127,15,FALSE))</f>
        <v/>
      </c>
      <c r="P127" s="298" t="str">
        <f>IF(ISERROR(VLOOKUP(A127,【入力用】個人登録票!$A$21:$P$50,16,FALSE)),"",VLOOKUP(A127,【入力用】個人登録票!$A$21:$P$50,16,FALSE)) &amp; IF(ISERROR(VLOOKUP(A127,【入力用】個人登録票!$A$59:$P$127,16,FALSE)),"",VLOOKUP(A127,【入力用】個人登録票!$A$59:$P$127,16,FALSE))</f>
        <v/>
      </c>
      <c r="R127" s="215">
        <f>IF(ISERROR(VLOOKUP(A127,【入力用】個人登録票!$A$59:$R$127,18,FALSE)),"",VLOOKUP(A127,【入力用】個人登録票!$A$59:$R$127,18,FALSE))</f>
        <v>0</v>
      </c>
    </row>
    <row r="128" spans="1:18" ht="13" customHeight="1">
      <c r="A128" s="206"/>
      <c r="B128" s="206"/>
      <c r="C128" s="206"/>
      <c r="D128" s="265"/>
      <c r="E128" s="265"/>
      <c r="F128" s="265"/>
      <c r="G128" s="265"/>
      <c r="H128" s="265"/>
      <c r="I128" s="265"/>
      <c r="J128" s="265"/>
      <c r="K128" s="265"/>
      <c r="L128" s="265"/>
      <c r="M128" s="265"/>
      <c r="N128" s="265"/>
      <c r="O128" s="265"/>
    </row>
    <row r="129" spans="1:15" ht="13" customHeight="1">
      <c r="A129" s="206"/>
      <c r="B129" s="206"/>
      <c r="C129" s="206"/>
      <c r="D129" s="265"/>
      <c r="E129" s="265"/>
      <c r="F129" s="265"/>
      <c r="G129" s="265"/>
      <c r="H129" s="265"/>
      <c r="I129" s="265"/>
      <c r="J129" s="265"/>
      <c r="K129" s="265"/>
      <c r="L129" s="265"/>
      <c r="M129" s="265"/>
      <c r="N129" s="265"/>
      <c r="O129" s="265"/>
    </row>
    <row r="130" spans="1:15" ht="18" customHeight="1">
      <c r="B130" s="206"/>
    </row>
    <row r="131" spans="1:15" ht="18" customHeight="1">
      <c r="B131" s="206"/>
      <c r="C131" s="206"/>
    </row>
    <row r="132" spans="1:15" ht="18" customHeight="1">
      <c r="B132" s="206"/>
      <c r="C132" s="206"/>
    </row>
    <row r="133" spans="1:15" ht="18" customHeight="1">
      <c r="B133" s="206"/>
      <c r="C133" s="206"/>
    </row>
    <row r="134" spans="1:15" ht="18" customHeight="1">
      <c r="B134" s="206"/>
      <c r="C134" s="206"/>
    </row>
    <row r="135" spans="1:15" ht="18" customHeight="1">
      <c r="B135" s="206"/>
      <c r="C135" s="206"/>
    </row>
  </sheetData>
  <sheetProtection algorithmName="SHA-512" hashValue="9NEeS3OKMI70tOZmY3CocnS/gukVIdouaFlCuihfyg17xW3itVLFbEgxN8m65ailFah4FQzrO+kzTSe7v7n6Rg==" saltValue="1IxsLgdHvH9N9/RwtO4hww==" spinCount="100000" sheet="1" selectLockedCells="1"/>
  <mergeCells count="381">
    <mergeCell ref="A1:P1"/>
    <mergeCell ref="A2:P2"/>
    <mergeCell ref="A3:C3"/>
    <mergeCell ref="D3:E3"/>
    <mergeCell ref="G3:J3"/>
    <mergeCell ref="A4:A5"/>
    <mergeCell ref="B4:C5"/>
    <mergeCell ref="D4:D5"/>
    <mergeCell ref="E4:F4"/>
    <mergeCell ref="G4:G5"/>
    <mergeCell ref="H4:P5"/>
    <mergeCell ref="E5:F5"/>
    <mergeCell ref="A6:P6"/>
    <mergeCell ref="A7:C8"/>
    <mergeCell ref="D7:D8"/>
    <mergeCell ref="E7:E8"/>
    <mergeCell ref="F7:F8"/>
    <mergeCell ref="G7:K8"/>
    <mergeCell ref="L7:L8"/>
    <mergeCell ref="M7:N8"/>
    <mergeCell ref="A11:C11"/>
    <mergeCell ref="G11:K11"/>
    <mergeCell ref="M11:N11"/>
    <mergeCell ref="O11:P11"/>
    <mergeCell ref="A12:C12"/>
    <mergeCell ref="G12:K12"/>
    <mergeCell ref="M12:N12"/>
    <mergeCell ref="O12:P12"/>
    <mergeCell ref="O7:P8"/>
    <mergeCell ref="A9:C9"/>
    <mergeCell ref="G9:K9"/>
    <mergeCell ref="M9:N9"/>
    <mergeCell ref="O9:P9"/>
    <mergeCell ref="A10:C10"/>
    <mergeCell ref="G10:K10"/>
    <mergeCell ref="M10:N10"/>
    <mergeCell ref="O10:P1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J26:K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A51:P51"/>
    <mergeCell ref="D55:O55"/>
    <mergeCell ref="A56:C56"/>
    <mergeCell ref="D56:E56"/>
    <mergeCell ref="F56:H56"/>
    <mergeCell ref="I56:J56"/>
    <mergeCell ref="I57:K58"/>
    <mergeCell ref="L57:L58"/>
    <mergeCell ref="M57:M58"/>
    <mergeCell ref="P57:P58"/>
    <mergeCell ref="C59:D59"/>
    <mergeCell ref="F59:G59"/>
    <mergeCell ref="J59:K59"/>
    <mergeCell ref="A57:A58"/>
    <mergeCell ref="B57:B58"/>
    <mergeCell ref="C57:D58"/>
    <mergeCell ref="E57:E58"/>
    <mergeCell ref="F57:G58"/>
    <mergeCell ref="H57:H58"/>
    <mergeCell ref="C62:D62"/>
    <mergeCell ref="F62:G62"/>
    <mergeCell ref="J62:K62"/>
    <mergeCell ref="C63:D63"/>
    <mergeCell ref="F63:G63"/>
    <mergeCell ref="J63:K63"/>
    <mergeCell ref="C60:D60"/>
    <mergeCell ref="F60:G60"/>
    <mergeCell ref="J60:K60"/>
    <mergeCell ref="C61:D61"/>
    <mergeCell ref="F61:G61"/>
    <mergeCell ref="J61:K61"/>
    <mergeCell ref="C66:D66"/>
    <mergeCell ref="F66:G66"/>
    <mergeCell ref="J66:K66"/>
    <mergeCell ref="C67:D67"/>
    <mergeCell ref="F67:G67"/>
    <mergeCell ref="J67:K67"/>
    <mergeCell ref="C64:D64"/>
    <mergeCell ref="F64:G64"/>
    <mergeCell ref="J64:K64"/>
    <mergeCell ref="C65:D65"/>
    <mergeCell ref="F65:G65"/>
    <mergeCell ref="J65:K65"/>
    <mergeCell ref="C70:D70"/>
    <mergeCell ref="F70:G70"/>
    <mergeCell ref="J70:K70"/>
    <mergeCell ref="C71:D71"/>
    <mergeCell ref="F71:G71"/>
    <mergeCell ref="J71:K71"/>
    <mergeCell ref="C68:D68"/>
    <mergeCell ref="F68:G68"/>
    <mergeCell ref="J68:K68"/>
    <mergeCell ref="C69:D69"/>
    <mergeCell ref="F69:G69"/>
    <mergeCell ref="J69:K69"/>
    <mergeCell ref="C74:D74"/>
    <mergeCell ref="F74:G74"/>
    <mergeCell ref="J74:K74"/>
    <mergeCell ref="C75:D75"/>
    <mergeCell ref="F75:G75"/>
    <mergeCell ref="J75:K75"/>
    <mergeCell ref="C72:D72"/>
    <mergeCell ref="F72:G72"/>
    <mergeCell ref="J72:K72"/>
    <mergeCell ref="C73:D73"/>
    <mergeCell ref="F73:G73"/>
    <mergeCell ref="J73:K73"/>
    <mergeCell ref="C78:D78"/>
    <mergeCell ref="F78:G78"/>
    <mergeCell ref="J78:K78"/>
    <mergeCell ref="C79:D79"/>
    <mergeCell ref="F79:G79"/>
    <mergeCell ref="J79:K79"/>
    <mergeCell ref="C76:D76"/>
    <mergeCell ref="F76:G76"/>
    <mergeCell ref="J76:K76"/>
    <mergeCell ref="C77:D77"/>
    <mergeCell ref="F77:G77"/>
    <mergeCell ref="J77:K77"/>
    <mergeCell ref="C82:D82"/>
    <mergeCell ref="F82:G82"/>
    <mergeCell ref="J82:K82"/>
    <mergeCell ref="C83:D83"/>
    <mergeCell ref="F83:G83"/>
    <mergeCell ref="J83:K83"/>
    <mergeCell ref="C80:D80"/>
    <mergeCell ref="F80:G80"/>
    <mergeCell ref="J80:K80"/>
    <mergeCell ref="C81:D81"/>
    <mergeCell ref="F81:G81"/>
    <mergeCell ref="J81:K81"/>
    <mergeCell ref="C86:D86"/>
    <mergeCell ref="F86:G86"/>
    <mergeCell ref="J86:K86"/>
    <mergeCell ref="C87:D87"/>
    <mergeCell ref="F87:G87"/>
    <mergeCell ref="J87:K87"/>
    <mergeCell ref="C84:D84"/>
    <mergeCell ref="F84:G84"/>
    <mergeCell ref="J84:K84"/>
    <mergeCell ref="C85:D85"/>
    <mergeCell ref="F85:G85"/>
    <mergeCell ref="J85:K85"/>
    <mergeCell ref="C90:D90"/>
    <mergeCell ref="F90:G90"/>
    <mergeCell ref="J90:K90"/>
    <mergeCell ref="C91:D91"/>
    <mergeCell ref="F91:G91"/>
    <mergeCell ref="J91:K91"/>
    <mergeCell ref="C88:D88"/>
    <mergeCell ref="F88:G88"/>
    <mergeCell ref="J88:K88"/>
    <mergeCell ref="C89:D89"/>
    <mergeCell ref="F89:G89"/>
    <mergeCell ref="J89:K89"/>
    <mergeCell ref="C94:D94"/>
    <mergeCell ref="F94:G94"/>
    <mergeCell ref="J94:K94"/>
    <mergeCell ref="C95:D95"/>
    <mergeCell ref="F95:G95"/>
    <mergeCell ref="J95:K95"/>
    <mergeCell ref="C92:D92"/>
    <mergeCell ref="F92:G92"/>
    <mergeCell ref="J92:K92"/>
    <mergeCell ref="C93:D93"/>
    <mergeCell ref="F93:G93"/>
    <mergeCell ref="J93:K93"/>
    <mergeCell ref="C98:D98"/>
    <mergeCell ref="F98:G98"/>
    <mergeCell ref="J98:K98"/>
    <mergeCell ref="C99:D99"/>
    <mergeCell ref="F99:G99"/>
    <mergeCell ref="J99:K99"/>
    <mergeCell ref="C96:D96"/>
    <mergeCell ref="F96:G96"/>
    <mergeCell ref="J96:K96"/>
    <mergeCell ref="C97:D97"/>
    <mergeCell ref="F97:G97"/>
    <mergeCell ref="J97:K97"/>
    <mergeCell ref="C102:D102"/>
    <mergeCell ref="F102:G102"/>
    <mergeCell ref="J102:K102"/>
    <mergeCell ref="C103:D103"/>
    <mergeCell ref="F103:G103"/>
    <mergeCell ref="J103:K103"/>
    <mergeCell ref="C100:D100"/>
    <mergeCell ref="F100:G100"/>
    <mergeCell ref="J100:K100"/>
    <mergeCell ref="C101:D101"/>
    <mergeCell ref="F101:G101"/>
    <mergeCell ref="J101:K101"/>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26:D126"/>
    <mergeCell ref="F126:G126"/>
    <mergeCell ref="J126:K126"/>
    <mergeCell ref="C127:D127"/>
    <mergeCell ref="F127:G127"/>
    <mergeCell ref="J127:K127"/>
    <mergeCell ref="C124:D124"/>
    <mergeCell ref="F124:G124"/>
    <mergeCell ref="J124:K124"/>
    <mergeCell ref="C125:D125"/>
    <mergeCell ref="F125:G125"/>
    <mergeCell ref="J125:K125"/>
  </mergeCells>
  <phoneticPr fontId="5" type="Hiragana"/>
  <conditionalFormatting sqref="A59:B127">
    <cfRule type="expression" dxfId="27" priority="2">
      <formula>$R59=1</formula>
    </cfRule>
  </conditionalFormatting>
  <conditionalFormatting sqref="A21:P50">
    <cfRule type="expression" dxfId="26" priority="211">
      <formula>$R21=1</formula>
    </cfRule>
  </conditionalFormatting>
  <conditionalFormatting sqref="C59:P59 C60:O127">
    <cfRule type="expression" dxfId="25" priority="7">
      <formula>$R59=1</formula>
    </cfRule>
  </conditionalFormatting>
  <conditionalFormatting sqref="P60:P127">
    <cfRule type="expression" dxfId="24"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zoomScale="80" zoomScaleNormal="80" zoomScaleSheetLayoutView="75" workbookViewId="0">
      <selection activeCell="AG29" sqref="AG29"/>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44"/>
    </row>
    <row r="2" spans="1:50" ht="18" customHeight="1" thickBot="1">
      <c r="C2" s="2"/>
      <c r="D2" s="2"/>
      <c r="E2" s="703" t="s">
        <v>60</v>
      </c>
      <c r="F2" s="704"/>
      <c r="G2" s="704"/>
      <c r="H2" s="3"/>
      <c r="I2" s="3"/>
      <c r="J2" s="3"/>
      <c r="K2" s="3"/>
      <c r="L2" s="705">
        <v>2025</v>
      </c>
      <c r="M2" s="705"/>
      <c r="N2" s="3" t="s">
        <v>49</v>
      </c>
      <c r="O2" s="3"/>
      <c r="P2" s="3"/>
      <c r="Q2" s="3"/>
      <c r="R2" s="3" t="s">
        <v>50</v>
      </c>
      <c r="S2" s="3"/>
      <c r="T2" s="3"/>
      <c r="U2" s="46" t="s">
        <v>55</v>
      </c>
      <c r="V2" s="758" t="s">
        <v>256</v>
      </c>
      <c r="W2" s="758"/>
      <c r="X2" s="158">
        <f>【入力用】チーム登録!E36</f>
        <v>0</v>
      </c>
      <c r="Y2" s="48"/>
      <c r="Z2" s="3"/>
      <c r="AA2" s="3"/>
      <c r="AB2" s="49"/>
      <c r="AC2" s="3"/>
      <c r="AD2" s="3"/>
      <c r="AE2" s="3"/>
      <c r="AF2" s="3" t="s">
        <v>51</v>
      </c>
      <c r="AG2" s="2"/>
      <c r="AH2" s="2"/>
      <c r="AI2" s="2"/>
    </row>
    <row r="3" spans="1:50" ht="18.75" customHeight="1">
      <c r="C3" s="50"/>
      <c r="D3" s="51"/>
      <c r="E3" s="51"/>
      <c r="F3" s="52"/>
      <c r="G3" s="53"/>
      <c r="H3" s="727"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724" t="s">
        <v>8</v>
      </c>
      <c r="D4" s="591"/>
      <c r="E4" s="725"/>
      <c r="F4" s="59"/>
      <c r="G4" s="97"/>
      <c r="H4" s="728"/>
      <c r="I4" s="585" t="s">
        <v>13</v>
      </c>
      <c r="J4" s="585" t="s">
        <v>19</v>
      </c>
      <c r="K4" s="585" t="s">
        <v>20</v>
      </c>
      <c r="L4" s="585" t="s">
        <v>21</v>
      </c>
      <c r="M4" s="585" t="s">
        <v>22</v>
      </c>
      <c r="N4" s="585" t="s">
        <v>23</v>
      </c>
      <c r="O4" s="585" t="s">
        <v>24</v>
      </c>
      <c r="P4" s="585" t="s">
        <v>25</v>
      </c>
      <c r="Q4" s="585" t="s">
        <v>26</v>
      </c>
      <c r="R4" s="585" t="s">
        <v>54</v>
      </c>
      <c r="S4" s="585" t="s">
        <v>27</v>
      </c>
      <c r="T4" s="585" t="s">
        <v>28</v>
      </c>
      <c r="U4" s="585" t="s">
        <v>29</v>
      </c>
      <c r="V4" s="585">
        <v>1</v>
      </c>
      <c r="W4" s="585" t="s">
        <v>31</v>
      </c>
      <c r="X4" s="585" t="s">
        <v>32</v>
      </c>
      <c r="Y4" s="585" t="s">
        <v>33</v>
      </c>
      <c r="Z4" s="585" t="s">
        <v>34</v>
      </c>
      <c r="AA4" s="585" t="s">
        <v>35</v>
      </c>
      <c r="AB4" s="585" t="s">
        <v>36</v>
      </c>
      <c r="AC4" s="598" t="s">
        <v>37</v>
      </c>
      <c r="AD4" s="107">
        <v>1</v>
      </c>
      <c r="AE4" s="678" t="s">
        <v>500</v>
      </c>
      <c r="AF4" s="678"/>
      <c r="AG4" s="678"/>
      <c r="AH4" s="678"/>
      <c r="AI4" s="679"/>
      <c r="AJ4" s="58"/>
    </row>
    <row r="5" spans="1:50" ht="30" customHeight="1">
      <c r="C5" s="726"/>
      <c r="D5" s="591"/>
      <c r="E5" s="725"/>
      <c r="F5" s="699">
        <f>【入力用】チーム登録!D18</f>
        <v>0</v>
      </c>
      <c r="G5" s="700"/>
      <c r="H5" s="728"/>
      <c r="I5" s="586"/>
      <c r="J5" s="586"/>
      <c r="K5" s="586"/>
      <c r="L5" s="586"/>
      <c r="M5" s="586"/>
      <c r="N5" s="586"/>
      <c r="O5" s="586"/>
      <c r="P5" s="586"/>
      <c r="Q5" s="586"/>
      <c r="R5" s="586"/>
      <c r="S5" s="586"/>
      <c r="T5" s="586"/>
      <c r="U5" s="586"/>
      <c r="V5" s="586"/>
      <c r="W5" s="586"/>
      <c r="X5" s="586"/>
      <c r="Y5" s="586"/>
      <c r="Z5" s="586"/>
      <c r="AA5" s="586"/>
      <c r="AB5" s="586"/>
      <c r="AC5" s="599"/>
      <c r="AD5" s="108">
        <v>2</v>
      </c>
      <c r="AE5" s="680" t="s">
        <v>499</v>
      </c>
      <c r="AF5" s="680"/>
      <c r="AG5" s="680"/>
      <c r="AH5" s="680"/>
      <c r="AI5" s="681"/>
      <c r="AJ5" s="58"/>
    </row>
    <row r="6" spans="1:50" ht="9" customHeight="1">
      <c r="C6" s="733" t="s">
        <v>9</v>
      </c>
      <c r="D6" s="591"/>
      <c r="E6" s="725"/>
      <c r="F6" s="59"/>
      <c r="G6" s="62"/>
      <c r="H6" s="728"/>
      <c r="I6" s="586"/>
      <c r="J6" s="586"/>
      <c r="K6" s="586"/>
      <c r="L6" s="586"/>
      <c r="M6" s="586"/>
      <c r="N6" s="586"/>
      <c r="O6" s="586"/>
      <c r="P6" s="586"/>
      <c r="Q6" s="586"/>
      <c r="R6" s="586"/>
      <c r="S6" s="586"/>
      <c r="T6" s="586"/>
      <c r="U6" s="586"/>
      <c r="V6" s="586"/>
      <c r="W6" s="586"/>
      <c r="X6" s="586"/>
      <c r="Y6" s="586"/>
      <c r="Z6" s="586"/>
      <c r="AA6" s="586"/>
      <c r="AB6" s="586"/>
      <c r="AC6" s="599"/>
      <c r="AD6" s="109"/>
      <c r="AE6" s="110"/>
      <c r="AF6" s="110"/>
      <c r="AG6" s="110"/>
      <c r="AH6" s="110"/>
      <c r="AI6" s="111"/>
      <c r="AJ6" s="58"/>
    </row>
    <row r="7" spans="1:50" ht="27.75" customHeight="1" thickBot="1">
      <c r="C7" s="734"/>
      <c r="D7" s="710"/>
      <c r="E7" s="711"/>
      <c r="F7" s="59"/>
      <c r="G7" s="64">
        <f>【入力用】チーム登録!E18</f>
        <v>0</v>
      </c>
      <c r="H7" s="729"/>
      <c r="I7" s="587"/>
      <c r="J7" s="587"/>
      <c r="K7" s="587"/>
      <c r="L7" s="587"/>
      <c r="M7" s="587"/>
      <c r="N7" s="587"/>
      <c r="O7" s="587"/>
      <c r="P7" s="587"/>
      <c r="Q7" s="587"/>
      <c r="R7" s="587"/>
      <c r="S7" s="587"/>
      <c r="T7" s="587"/>
      <c r="U7" s="587"/>
      <c r="V7" s="587"/>
      <c r="W7" s="587"/>
      <c r="X7" s="587"/>
      <c r="Y7" s="587"/>
      <c r="Z7" s="587"/>
      <c r="AA7" s="587"/>
      <c r="AB7" s="587"/>
      <c r="AC7" s="600"/>
      <c r="AD7" s="108">
        <v>3</v>
      </c>
      <c r="AE7" s="112" t="s">
        <v>47</v>
      </c>
      <c r="AF7" s="110"/>
      <c r="AG7" s="110"/>
      <c r="AH7" s="110"/>
      <c r="AI7" s="111"/>
      <c r="AJ7" s="58"/>
      <c r="AK7" s="25"/>
    </row>
    <row r="8" spans="1:50" ht="13.5" customHeight="1">
      <c r="C8" s="712" t="s">
        <v>7</v>
      </c>
      <c r="D8" s="713"/>
      <c r="E8" s="714"/>
      <c r="F8" s="671">
        <f>【入力用】チーム登録!D14</f>
        <v>0</v>
      </c>
      <c r="G8" s="672"/>
      <c r="H8" s="672"/>
      <c r="I8" s="672"/>
      <c r="J8" s="672"/>
      <c r="K8" s="672"/>
      <c r="L8" s="672"/>
      <c r="M8" s="672"/>
      <c r="N8" s="672"/>
      <c r="O8" s="672"/>
      <c r="P8" s="672"/>
      <c r="Q8" s="672"/>
      <c r="R8" s="672"/>
      <c r="S8" s="672"/>
      <c r="T8" s="675" t="s">
        <v>42</v>
      </c>
      <c r="U8" s="675"/>
      <c r="V8" s="675"/>
      <c r="W8" s="675"/>
      <c r="X8" s="675"/>
      <c r="Y8" s="675"/>
      <c r="Z8" s="604" t="s">
        <v>57</v>
      </c>
      <c r="AA8" s="667">
        <f>4-COUNTBLANK(E20:E23)+8-COUNTBLANK(C24:C31)+16-(COUNTBLANK(AA12:AA31)-4)+12-COUNTBLANK(C53:C64)+16-(COUNTBLANK(AA45:AA64)-4)+12-COUNTBLANK(C86:C97)+16-(COUNTBLANK(AA78:AA97)-4)+12-COUNTBLANK(C119:C130)+16-(COUNTBLANK(AA111:AA130)-4)</f>
        <v>0</v>
      </c>
      <c r="AB8" s="604" t="s">
        <v>58</v>
      </c>
      <c r="AC8" s="604" t="s">
        <v>59</v>
      </c>
      <c r="AD8" s="665">
        <v>4</v>
      </c>
      <c r="AE8" s="682" t="s">
        <v>48</v>
      </c>
      <c r="AF8" s="682"/>
      <c r="AG8" s="682"/>
      <c r="AH8" s="682"/>
      <c r="AI8" s="683"/>
      <c r="AJ8" s="660"/>
    </row>
    <row r="9" spans="1:50" ht="13.5" customHeight="1" thickBot="1">
      <c r="C9" s="734"/>
      <c r="D9" s="710"/>
      <c r="E9" s="711"/>
      <c r="F9" s="673"/>
      <c r="G9" s="674"/>
      <c r="H9" s="674"/>
      <c r="I9" s="674"/>
      <c r="J9" s="674"/>
      <c r="K9" s="674"/>
      <c r="L9" s="674"/>
      <c r="M9" s="674"/>
      <c r="N9" s="674"/>
      <c r="O9" s="674"/>
      <c r="P9" s="674"/>
      <c r="Q9" s="674"/>
      <c r="R9" s="674"/>
      <c r="S9" s="674"/>
      <c r="T9" s="676" t="s">
        <v>43</v>
      </c>
      <c r="U9" s="676"/>
      <c r="V9" s="676"/>
      <c r="W9" s="676"/>
      <c r="X9" s="676"/>
      <c r="Y9" s="676"/>
      <c r="Z9" s="605"/>
      <c r="AA9" s="668"/>
      <c r="AB9" s="605"/>
      <c r="AC9" s="605"/>
      <c r="AD9" s="666"/>
      <c r="AE9" s="684"/>
      <c r="AF9" s="684"/>
      <c r="AG9" s="684"/>
      <c r="AH9" s="684"/>
      <c r="AI9" s="685"/>
      <c r="AJ9" s="660"/>
    </row>
    <row r="10" spans="1:50" ht="13.5" customHeight="1">
      <c r="C10" s="712" t="s">
        <v>14</v>
      </c>
      <c r="D10" s="713"/>
      <c r="E10" s="714"/>
      <c r="F10" s="67" t="s">
        <v>65</v>
      </c>
      <c r="G10" s="718">
        <f>【入力用】チーム登録!D21</f>
        <v>0</v>
      </c>
      <c r="H10" s="719"/>
      <c r="I10" s="719"/>
      <c r="J10" s="719"/>
      <c r="K10" s="719"/>
      <c r="L10" s="719"/>
      <c r="M10" s="719"/>
      <c r="N10" s="719"/>
      <c r="O10" s="719"/>
      <c r="P10" s="719"/>
      <c r="Q10" s="719"/>
      <c r="R10" s="719"/>
      <c r="S10" s="719"/>
      <c r="T10" s="719"/>
      <c r="U10" s="719"/>
      <c r="V10" s="719"/>
      <c r="W10" s="719"/>
      <c r="X10" s="719"/>
      <c r="Y10" s="719"/>
      <c r="Z10" s="720"/>
      <c r="AA10" s="583" t="s">
        <v>17</v>
      </c>
      <c r="AB10" s="661" t="s">
        <v>10</v>
      </c>
      <c r="AC10" s="661"/>
      <c r="AD10" s="655"/>
      <c r="AE10" s="655" t="s">
        <v>11</v>
      </c>
      <c r="AF10" s="655"/>
      <c r="AG10" s="68" t="s">
        <v>38</v>
      </c>
      <c r="AH10" s="655" t="s">
        <v>40</v>
      </c>
      <c r="AI10" s="656" t="s">
        <v>41</v>
      </c>
      <c r="AJ10" s="659"/>
      <c r="AU10" s="653"/>
      <c r="AV10" s="653"/>
      <c r="AW10" s="653"/>
      <c r="AX10" s="654"/>
    </row>
    <row r="11" spans="1:50" ht="13.5" customHeight="1" thickBot="1">
      <c r="C11" s="709" t="s">
        <v>6</v>
      </c>
      <c r="D11" s="710"/>
      <c r="E11" s="711"/>
      <c r="F11" s="69">
        <f>【入力用】チーム登録!D20</f>
        <v>0</v>
      </c>
      <c r="G11" s="721"/>
      <c r="H11" s="722"/>
      <c r="I11" s="722"/>
      <c r="J11" s="722"/>
      <c r="K11" s="722"/>
      <c r="L11" s="722"/>
      <c r="M11" s="722"/>
      <c r="N11" s="722"/>
      <c r="O11" s="722"/>
      <c r="P11" s="722"/>
      <c r="Q11" s="722"/>
      <c r="R11" s="722"/>
      <c r="S11" s="722"/>
      <c r="T11" s="722"/>
      <c r="U11" s="722"/>
      <c r="V11" s="722"/>
      <c r="W11" s="722"/>
      <c r="X11" s="722"/>
      <c r="Y11" s="722"/>
      <c r="Z11" s="723"/>
      <c r="AA11" s="584"/>
      <c r="AB11" s="589"/>
      <c r="AC11" s="589"/>
      <c r="AD11" s="589"/>
      <c r="AE11" s="589"/>
      <c r="AF11" s="589"/>
      <c r="AG11" s="98" t="s">
        <v>39</v>
      </c>
      <c r="AH11" s="589"/>
      <c r="AI11" s="623"/>
      <c r="AJ11" s="660"/>
      <c r="AU11" s="653"/>
      <c r="AV11" s="653"/>
      <c r="AW11" s="653"/>
      <c r="AX11" s="654"/>
    </row>
    <row r="12" spans="1:50" ht="13.5" customHeight="1">
      <c r="B12" s="70">
        <f>COUNTBLANK(E20:E23)</f>
        <v>4</v>
      </c>
      <c r="C12" s="712" t="s">
        <v>16</v>
      </c>
      <c r="D12" s="713"/>
      <c r="E12" s="714"/>
      <c r="F12" s="71" t="s">
        <v>15</v>
      </c>
      <c r="G12" s="592">
        <f>【入力用】チーム登録!D32</f>
        <v>0</v>
      </c>
      <c r="H12" s="593"/>
      <c r="I12" s="593"/>
      <c r="J12" s="593"/>
      <c r="K12" s="593"/>
      <c r="L12" s="593"/>
      <c r="M12" s="593"/>
      <c r="N12" s="593"/>
      <c r="O12" s="593"/>
      <c r="P12" s="593"/>
      <c r="Q12" s="593"/>
      <c r="R12" s="593"/>
      <c r="S12" s="593"/>
      <c r="T12" s="593"/>
      <c r="U12" s="593"/>
      <c r="V12" s="593"/>
      <c r="W12" s="593"/>
      <c r="X12" s="593"/>
      <c r="Y12" s="593"/>
      <c r="Z12" s="593"/>
      <c r="AA12" s="596" t="str">
        <f>IF(ISERROR(VLOOKUP(AJ12,【入力用】個人登録票!$A$21:$P$50,2,FALSE)),"",VLOOKUP(AJ12,【入力用】個人登録票!$A$21:$P$50,2,FALSE)) &amp; IF(ISERROR(VLOOKUP(AJ12,【入力用】個人登録票!$A$59:$P$127,2,FALSE)),"",VLOOKUP(AJ12,【入力用】個人登録票!$A$59:$P$127,2,FALSE))</f>
        <v/>
      </c>
      <c r="AB12" s="588" t="str">
        <f>IF(ISERROR(VLOOKUP(AJ12,【入力用】個人登録票!$A$21:$P$50,5,FALSE)),"",VLOOKUP(AJ12,【入力用】個人登録票!$A$21:$P$50,5,FALSE)) &amp; IF(ISERROR(VLOOKUP(AJ12,【入力用】個人登録票!$A$59:$P$127,5,FALSE)),"",VLOOKUP(AJ12,【入力用】個人登録票!$A$59:$P$127,5,FALSE))</f>
        <v/>
      </c>
      <c r="AC12" s="589"/>
      <c r="AD12" s="589"/>
      <c r="AE12" s="636" t="str">
        <f>TEXT(IF(ISERROR(VLOOKUP(AJ12,【入力用】個人登録票!$A$21:$P$50,12,FALSE)),"",VLOOKUP(AJ12,【入力用】個人登録票!$A$21:$P$50,12,FALSE)) &amp; IF(ISERROR(VLOOKUP(AJ12,【入力用】個人登録票!$A$59:$P$127,12,FALSE)),"",VLOOKUP(AJ12,【入力用】個人登録票!$A$59:$P$127,12,FALSE)),"yyyy/m/d")</f>
        <v/>
      </c>
      <c r="AF12" s="637"/>
      <c r="AG12" s="611" t="str">
        <f>IF(AA12="","",$F$8)</f>
        <v/>
      </c>
      <c r="AH12" s="634" t="str">
        <f>IF(ISERROR(VLOOKUP(AJ12,【入力用】個人登録票!$A$21:$Q$50,17,FALSE)),"",VLOOKUP(AJ12,【入力用】個人登録票!$A$21:$Q$50,17,FALSE)) &amp; IF(ISERROR(VLOOKUP(AJ12,【入力用】個人登録票!$A$59:$Q$127,17,FALSE)),"",VLOOKUP(AJ12,【入力用】個人登録票!$A$59:$Q$127,17,FALSE))</f>
        <v/>
      </c>
      <c r="AI12" s="657" t="str">
        <f>IF(ISERROR(VLOOKUP(AJ12,【入力用】個人登録票!$A$21:$P$50,16,FALSE)),"",VLOOKUP(AJ12,【入力用】個人登録票!$A$21:$P$50,16,FALSE)) &amp; IF(ISERROR(VLOOKUP(AJ12,【入力用】個人登録票!$A$59:$P$127,16,FALSE)),"",VLOOKUP(AJ12,【入力用】個人登録票!$A$59:$P$127,16,FALSE))</f>
        <v/>
      </c>
      <c r="AJ12" s="662" t="s">
        <v>401</v>
      </c>
      <c r="AK12" s="663" t="str">
        <f>IF(ISERROR(VLOOKUP(AJ12,【入力用】個人登録票!$A$21:$R$50,18,FALSE)),"",VLOOKUP(AJ12,【入力用】個人登録票!$A$21:$R$50,18,FALSE)) &amp; IF(ISERROR(VLOOKUP(AJ12,【入力用】個人登録票!$A$63:$R$127,18,FALSE)),"",VLOOKUP(AJ12,【入力用】個人登録票!$A$63:$R$127,18,FALSE))</f>
        <v/>
      </c>
    </row>
    <row r="13" spans="1:50" ht="13.5" customHeight="1">
      <c r="C13" s="618" t="s">
        <v>5</v>
      </c>
      <c r="D13" s="619"/>
      <c r="E13" s="620"/>
      <c r="F13" s="72">
        <f>【入力用】チーム登録!E32</f>
        <v>0</v>
      </c>
      <c r="G13" s="594"/>
      <c r="H13" s="595"/>
      <c r="I13" s="595"/>
      <c r="J13" s="595"/>
      <c r="K13" s="595"/>
      <c r="L13" s="595"/>
      <c r="M13" s="595"/>
      <c r="N13" s="595"/>
      <c r="O13" s="595"/>
      <c r="P13" s="595"/>
      <c r="Q13" s="595"/>
      <c r="R13" s="595"/>
      <c r="S13" s="595"/>
      <c r="T13" s="595"/>
      <c r="U13" s="595"/>
      <c r="V13" s="595"/>
      <c r="W13" s="595"/>
      <c r="X13" s="595"/>
      <c r="Y13" s="595"/>
      <c r="Z13" s="595"/>
      <c r="AA13" s="597"/>
      <c r="AB13" s="589"/>
      <c r="AC13" s="589"/>
      <c r="AD13" s="589"/>
      <c r="AE13" s="638"/>
      <c r="AF13" s="639"/>
      <c r="AG13" s="611"/>
      <c r="AH13" s="635"/>
      <c r="AI13" s="658"/>
      <c r="AJ13" s="662"/>
      <c r="AK13" s="664"/>
    </row>
    <row r="14" spans="1:50" ht="13.5" customHeight="1">
      <c r="C14" s="706" t="s">
        <v>4</v>
      </c>
      <c r="D14" s="707"/>
      <c r="E14" s="708"/>
      <c r="F14" s="625">
        <f>【入力用】チーム登録!D31</f>
        <v>0</v>
      </c>
      <c r="G14" s="626"/>
      <c r="H14" s="626"/>
      <c r="I14" s="626"/>
      <c r="J14" s="626"/>
      <c r="K14" s="626"/>
      <c r="L14" s="626"/>
      <c r="M14" s="627"/>
      <c r="N14" s="677" t="s">
        <v>45</v>
      </c>
      <c r="O14" s="677"/>
      <c r="P14" s="677"/>
      <c r="Q14" s="602">
        <f>【入力用】チーム登録!D33</f>
        <v>0</v>
      </c>
      <c r="R14" s="602"/>
      <c r="S14" s="602"/>
      <c r="T14" s="602"/>
      <c r="U14" s="602"/>
      <c r="V14" s="602"/>
      <c r="W14" s="602"/>
      <c r="X14" s="602"/>
      <c r="Y14" s="602"/>
      <c r="Z14" s="603"/>
      <c r="AA14" s="596" t="str">
        <f>IF(ISERROR(VLOOKUP(AJ14,【入力用】個人登録票!$A$21:$P$50,2,FALSE)),"",VLOOKUP(AJ14,【入力用】個人登録票!$A$21:$P$50,2,FALSE)) &amp; IF(ISERROR(VLOOKUP(AJ14,【入力用】個人登録票!$A$59:$P$127,2,FALSE)),"",VLOOKUP(AJ14,【入力用】個人登録票!$A$59:$P$127,2,FALSE))</f>
        <v/>
      </c>
      <c r="AB14" s="588" t="str">
        <f>IF(ISERROR(VLOOKUP(AJ14,【入力用】個人登録票!$A$21:$P$50,5,FALSE)),"",VLOOKUP(AJ14,【入力用】個人登録票!$A$21:$P$50,5,FALSE)) &amp; IF(ISERROR(VLOOKUP(AJ14,【入力用】個人登録票!$A$59:$P$127,5,FALSE)),"",VLOOKUP(AJ14,【入力用】個人登録票!$A$59:$P$127,5,FALSE))</f>
        <v/>
      </c>
      <c r="AC14" s="589"/>
      <c r="AD14" s="589"/>
      <c r="AE14" s="636" t="str">
        <f>TEXT(IF(ISERROR(VLOOKUP(AJ14,【入力用】個人登録票!$A$21:$P$50,12,FALSE)),"",VLOOKUP(AJ14,【入力用】個人登録票!$A$21:$P$50,12,FALSE)) &amp; IF(ISERROR(VLOOKUP(AJ14,【入力用】個人登録票!$A$59:$P$127,12,FALSE)),"",VLOOKUP(AJ14,【入力用】個人登録票!$A$59:$P$127,12,FALSE)),"yyyy/m/d")</f>
        <v/>
      </c>
      <c r="AF14" s="637"/>
      <c r="AG14" s="611" t="str">
        <f>IF(AA14="","",$F$8)</f>
        <v/>
      </c>
      <c r="AH14" s="634" t="str">
        <f>IF(ISERROR(VLOOKUP(AJ14,【入力用】個人登録票!$A$21:$Q$50,17,FALSE)),"",VLOOKUP(AJ14,【入力用】個人登録票!$A$21:$Q$50,17,FALSE)) &amp; IF(ISERROR(VLOOKUP(AJ14,【入力用】個人登録票!$A$59:$Q$127,17,FALSE)),"",VLOOKUP(AJ14,【入力用】個人登録票!$A$59:$Q$127,17,FALSE))</f>
        <v/>
      </c>
      <c r="AI14" s="669" t="str">
        <f>IF(ISERROR(VLOOKUP(AJ14,【入力用】個人登録票!$A$21:$P$50,16,FALSE)),"",VLOOKUP(AJ14,【入力用】個人登録票!$A$21:$P$50,16,FALSE)) &amp; IF(ISERROR(VLOOKUP(AJ14,【入力用】個人登録票!$A$63:$P$127,16,FALSE)),"",VLOOKUP(AJ14,【入力用】個人登録票!$A$63:$P$127,16,FALSE))</f>
        <v/>
      </c>
      <c r="AJ14" s="662" t="s">
        <v>395</v>
      </c>
      <c r="AK14" s="663" t="str">
        <f>IF(ISERROR(VLOOKUP(AJ14,【入力用】個人登録票!$A$21:$R$50,18,FALSE)),"",VLOOKUP(AJ14,【入力用】個人登録票!$A$21:$R$50,18,FALSE)) &amp; IF(ISERROR(VLOOKUP(AJ14,【入力用】個人登録票!$A$63:$R$127,18,FALSE)),"",VLOOKUP(AJ14,【入力用】個人登録票!$A$63:$R$127,18,FALSE))</f>
        <v/>
      </c>
    </row>
    <row r="15" spans="1:50" ht="13.5" customHeight="1" thickBot="1">
      <c r="A15" s="73"/>
      <c r="C15" s="709" t="s">
        <v>3</v>
      </c>
      <c r="D15" s="710"/>
      <c r="E15" s="711"/>
      <c r="F15" s="628"/>
      <c r="G15" s="629"/>
      <c r="H15" s="629"/>
      <c r="I15" s="629"/>
      <c r="J15" s="629"/>
      <c r="K15" s="629"/>
      <c r="L15" s="629"/>
      <c r="M15" s="630"/>
      <c r="N15" s="717" t="s">
        <v>44</v>
      </c>
      <c r="O15" s="717"/>
      <c r="P15" s="717"/>
      <c r="Q15" s="621">
        <f>【入力用】チーム登録!D34</f>
        <v>0</v>
      </c>
      <c r="R15" s="621"/>
      <c r="S15" s="621"/>
      <c r="T15" s="621"/>
      <c r="U15" s="621"/>
      <c r="V15" s="621"/>
      <c r="W15" s="621"/>
      <c r="X15" s="621"/>
      <c r="Y15" s="621"/>
      <c r="Z15" s="622"/>
      <c r="AA15" s="597"/>
      <c r="AB15" s="589"/>
      <c r="AC15" s="589"/>
      <c r="AD15" s="589"/>
      <c r="AE15" s="638"/>
      <c r="AF15" s="639"/>
      <c r="AG15" s="611"/>
      <c r="AH15" s="635"/>
      <c r="AI15" s="670"/>
      <c r="AJ15" s="662"/>
      <c r="AK15" s="664"/>
    </row>
    <row r="16" spans="1:50" ht="13.5" customHeight="1">
      <c r="A16" s="73"/>
      <c r="C16" s="712" t="s">
        <v>56</v>
      </c>
      <c r="D16" s="713"/>
      <c r="E16" s="714"/>
      <c r="F16" s="715">
        <f>【入力用】チーム登録!D23</f>
        <v>0</v>
      </c>
      <c r="G16" s="715"/>
      <c r="H16" s="715"/>
      <c r="I16" s="715"/>
      <c r="J16" s="715"/>
      <c r="K16" s="715"/>
      <c r="L16" s="715"/>
      <c r="M16" s="715"/>
      <c r="N16" s="612" t="s">
        <v>64</v>
      </c>
      <c r="O16" s="613"/>
      <c r="P16" s="614"/>
      <c r="Q16" s="715">
        <f>【入力用】チーム登録!D35</f>
        <v>0</v>
      </c>
      <c r="R16" s="715"/>
      <c r="S16" s="715"/>
      <c r="T16" s="715"/>
      <c r="U16" s="715"/>
      <c r="V16" s="715"/>
      <c r="W16" s="715"/>
      <c r="X16" s="715"/>
      <c r="Y16" s="715"/>
      <c r="Z16" s="716"/>
      <c r="AA16" s="596" t="str">
        <f>IF(ISERROR(VLOOKUP(AJ16,【入力用】個人登録票!$A$21:$P$50,2,FALSE)),"",VLOOKUP(AJ16,【入力用】個人登録票!$A$21:$P$50,2,FALSE)) &amp; IF(ISERROR(VLOOKUP(AJ16,【入力用】個人登録票!$A$59:$P$127,2,FALSE)),"",VLOOKUP(AJ16,【入力用】個人登録票!$A$59:$P$127,2,FALSE))</f>
        <v/>
      </c>
      <c r="AB16" s="588" t="str">
        <f>IF(ISERROR(VLOOKUP(AJ16,【入力用】個人登録票!$A$21:$P$50,5,FALSE)),"",VLOOKUP(AJ16,【入力用】個人登録票!$A$21:$P$50,5,FALSE)) &amp; IF(ISERROR(VLOOKUP(AJ16,【入力用】個人登録票!$A$59:$P$127,5,FALSE)),"",VLOOKUP(AJ16,【入力用】個人登録票!$A$59:$P$127,5,FALSE))</f>
        <v/>
      </c>
      <c r="AC16" s="589"/>
      <c r="AD16" s="589"/>
      <c r="AE16" s="636" t="str">
        <f>TEXT(IF(ISERROR(VLOOKUP(AJ16,【入力用】個人登録票!$A$21:$P$50,12,FALSE)),"",VLOOKUP(AJ16,【入力用】個人登録票!$A$21:$P$50,12,FALSE)) &amp; IF(ISERROR(VLOOKUP(AJ16,【入力用】個人登録票!$A$59:$P$127,12,FALSE)),"",VLOOKUP(AJ16,【入力用】個人登録票!$A$59:$P$127,12,FALSE)),"yyyy/m/d")</f>
        <v/>
      </c>
      <c r="AF16" s="637"/>
      <c r="AG16" s="611" t="str">
        <f>IF(AA16="","",$F$8)</f>
        <v/>
      </c>
      <c r="AH16" s="634" t="str">
        <f>IF(ISERROR(VLOOKUP(AJ16,【入力用】個人登録票!$A$21:$Q$50,17,FALSE)),"",VLOOKUP(AJ16,【入力用】個人登録票!$A$21:$Q$50,17,FALSE)) &amp; IF(ISERROR(VLOOKUP(AJ16,【入力用】個人登録票!$A$59:$Q$127,17,FALSE)),"",VLOOKUP(AJ16,【入力用】個人登録票!$A$59:$Q$127,17,FALSE))</f>
        <v/>
      </c>
      <c r="AI16" s="669" t="str">
        <f>IF(ISERROR(VLOOKUP(AJ16,【入力用】個人登録票!$A$21:$P$50,16,FALSE)),"",VLOOKUP(AJ16,【入力用】個人登録票!$A$21:$P$50,16,FALSE)) &amp; IF(ISERROR(VLOOKUP(AJ16,【入力用】個人登録票!$A$63:$P$127,16,FALSE)),"",VLOOKUP(AJ16,【入力用】個人登録票!$A$63:$P$127,16,FALSE))</f>
        <v/>
      </c>
      <c r="AJ16" s="662" t="s">
        <v>396</v>
      </c>
      <c r="AK16" s="663" t="str">
        <f>IF(ISERROR(VLOOKUP(AJ16,【入力用】個人登録票!$A$21:$R$50,18,FALSE)),"",VLOOKUP(AJ16,【入力用】個人登録票!$A$21:$R$50,18,FALSE)) &amp; IF(ISERROR(VLOOKUP(AJ16,【入力用】個人登録票!$A$63:$R$127,18,FALSE)),"",VLOOKUP(AJ16,【入力用】個人登録票!$A$63:$R$127,18,FALSE))</f>
        <v/>
      </c>
    </row>
    <row r="17" spans="1:38" ht="13.5" customHeight="1">
      <c r="A17" s="74"/>
      <c r="C17" s="618" t="s">
        <v>2</v>
      </c>
      <c r="D17" s="619"/>
      <c r="E17" s="620"/>
      <c r="F17" s="602"/>
      <c r="G17" s="602"/>
      <c r="H17" s="602"/>
      <c r="I17" s="602"/>
      <c r="J17" s="602"/>
      <c r="K17" s="602"/>
      <c r="L17" s="602"/>
      <c r="M17" s="602"/>
      <c r="N17" s="615"/>
      <c r="O17" s="616"/>
      <c r="P17" s="617"/>
      <c r="Q17" s="602"/>
      <c r="R17" s="602"/>
      <c r="S17" s="602"/>
      <c r="T17" s="602"/>
      <c r="U17" s="602"/>
      <c r="V17" s="602"/>
      <c r="W17" s="602"/>
      <c r="X17" s="602"/>
      <c r="Y17" s="602"/>
      <c r="Z17" s="603"/>
      <c r="AA17" s="597"/>
      <c r="AB17" s="589"/>
      <c r="AC17" s="589"/>
      <c r="AD17" s="589"/>
      <c r="AE17" s="638"/>
      <c r="AF17" s="639"/>
      <c r="AG17" s="611"/>
      <c r="AH17" s="635"/>
      <c r="AI17" s="670"/>
      <c r="AJ17" s="662"/>
      <c r="AK17" s="664"/>
    </row>
    <row r="18" spans="1:38" ht="13.5" customHeight="1">
      <c r="A18" s="73"/>
      <c r="C18" s="769" t="s">
        <v>17</v>
      </c>
      <c r="D18" s="770"/>
      <c r="E18" s="589" t="s">
        <v>10</v>
      </c>
      <c r="F18" s="589"/>
      <c r="G18" s="589" t="s">
        <v>11</v>
      </c>
      <c r="H18" s="589"/>
      <c r="I18" s="632" t="s">
        <v>38</v>
      </c>
      <c r="J18" s="632"/>
      <c r="K18" s="632"/>
      <c r="L18" s="632"/>
      <c r="M18" s="632"/>
      <c r="N18" s="632"/>
      <c r="O18" s="589" t="s">
        <v>40</v>
      </c>
      <c r="P18" s="589"/>
      <c r="Q18" s="589"/>
      <c r="R18" s="589"/>
      <c r="S18" s="589"/>
      <c r="T18" s="589"/>
      <c r="U18" s="589"/>
      <c r="V18" s="589"/>
      <c r="W18" s="589" t="s">
        <v>41</v>
      </c>
      <c r="X18" s="589"/>
      <c r="Y18" s="589"/>
      <c r="Z18" s="623"/>
      <c r="AA18" s="596" t="str">
        <f>IF(ISERROR(VLOOKUP(AJ18,【入力用】個人登録票!$A$21:$P$50,2,FALSE)),"",VLOOKUP(AJ18,【入力用】個人登録票!$A$21:$P$50,2,FALSE)) &amp; IF(ISERROR(VLOOKUP(AJ18,【入力用】個人登録票!$A$59:$P$127,2,FALSE)),"",VLOOKUP(AJ18,【入力用】個人登録票!$A$59:$P$127,2,FALSE))</f>
        <v/>
      </c>
      <c r="AB18" s="588" t="str">
        <f>IF(ISERROR(VLOOKUP(AJ18,【入力用】個人登録票!$A$21:$P$50,5,FALSE)),"",VLOOKUP(AJ18,【入力用】個人登録票!$A$21:$P$50,5,FALSE)) &amp; IF(ISERROR(VLOOKUP(AJ18,【入力用】個人登録票!$A$59:$P$127,5,FALSE)),"",VLOOKUP(AJ18,【入力用】個人登録票!$A$59:$P$127,5,FALSE))</f>
        <v/>
      </c>
      <c r="AC18" s="589"/>
      <c r="AD18" s="589"/>
      <c r="AE18" s="636" t="str">
        <f>TEXT(IF(ISERROR(VLOOKUP(AJ18,【入力用】個人登録票!$A$21:$P$50,12,FALSE)),"",VLOOKUP(AJ18,【入力用】個人登録票!$A$21:$P$50,12,FALSE)) &amp; IF(ISERROR(VLOOKUP(AJ18,【入力用】個人登録票!$A$59:$P$127,12,FALSE)),"",VLOOKUP(AJ18,【入力用】個人登録票!$A$59:$P$127,12,FALSE)),"yyyy/m/d")</f>
        <v/>
      </c>
      <c r="AF18" s="637"/>
      <c r="AG18" s="611" t="str">
        <f>IF(AA18="","",$F$8)</f>
        <v/>
      </c>
      <c r="AH18" s="634" t="str">
        <f>IF(ISERROR(VLOOKUP(AJ18,【入力用】個人登録票!$A$21:$Q$50,17,FALSE)),"",VLOOKUP(AJ18,【入力用】個人登録票!$A$21:$Q$50,17,FALSE)) &amp; IF(ISERROR(VLOOKUP(AJ18,【入力用】個人登録票!$A$59:$Q$127,17,FALSE)),"",VLOOKUP(AJ18,【入力用】個人登録票!$A$59:$Q$127,17,FALSE))</f>
        <v/>
      </c>
      <c r="AI18" s="669" t="str">
        <f>IF(ISERROR(VLOOKUP(AJ18,【入力用】個人登録票!$A$21:$P$50,16,FALSE)),"",VLOOKUP(AJ18,【入力用】個人登録票!$A$21:$P$50,16,FALSE)) &amp; IF(ISERROR(VLOOKUP(AJ18,【入力用】個人登録票!$A$63:$P$127,16,FALSE)),"",VLOOKUP(AJ18,【入力用】個人登録票!$A$63:$P$127,16,FALSE))</f>
        <v/>
      </c>
      <c r="AJ18" s="662" t="s">
        <v>397</v>
      </c>
      <c r="AK18" s="663" t="str">
        <f>IF(ISERROR(VLOOKUP(AJ18,【入力用】個人登録票!$A$21:$R$50,18,FALSE)),"",VLOOKUP(AJ18,【入力用】個人登録票!$A$21:$R$50,18,FALSE)) &amp; IF(ISERROR(VLOOKUP(AJ18,【入力用】個人登録票!$A$63:$R$127,18,FALSE)),"",VLOOKUP(AJ18,【入力用】個人登録票!$A$63:$R$127,18,FALSE))</f>
        <v/>
      </c>
    </row>
    <row r="19" spans="1:38" ht="13.5" customHeight="1">
      <c r="A19" s="75" t="s">
        <v>393</v>
      </c>
      <c r="C19" s="771"/>
      <c r="D19" s="772"/>
      <c r="E19" s="589"/>
      <c r="F19" s="589"/>
      <c r="G19" s="589"/>
      <c r="H19" s="589"/>
      <c r="I19" s="631" t="s">
        <v>39</v>
      </c>
      <c r="J19" s="631"/>
      <c r="K19" s="631"/>
      <c r="L19" s="631"/>
      <c r="M19" s="631"/>
      <c r="N19" s="631"/>
      <c r="O19" s="589"/>
      <c r="P19" s="589"/>
      <c r="Q19" s="589"/>
      <c r="R19" s="589"/>
      <c r="S19" s="589"/>
      <c r="T19" s="589"/>
      <c r="U19" s="589"/>
      <c r="V19" s="589"/>
      <c r="W19" s="589"/>
      <c r="X19" s="589"/>
      <c r="Y19" s="589"/>
      <c r="Z19" s="623"/>
      <c r="AA19" s="597"/>
      <c r="AB19" s="589"/>
      <c r="AC19" s="589"/>
      <c r="AD19" s="589"/>
      <c r="AE19" s="638"/>
      <c r="AF19" s="639"/>
      <c r="AG19" s="611"/>
      <c r="AH19" s="635"/>
      <c r="AI19" s="670"/>
      <c r="AJ19" s="662"/>
      <c r="AK19" s="664"/>
    </row>
    <row r="20" spans="1:38" ht="27" customHeight="1">
      <c r="A20" s="75" t="s">
        <v>195</v>
      </c>
      <c r="B20" s="76" t="s">
        <v>0</v>
      </c>
      <c r="C20" s="77">
        <f>【入力用】個人登録票!C10</f>
        <v>0</v>
      </c>
      <c r="D20" s="78">
        <v>30</v>
      </c>
      <c r="E20" s="589" t="str">
        <f>IF(【入力用】個人登録票!E10=0,"",【入力用】個人登録票!E10)</f>
        <v/>
      </c>
      <c r="F20" s="589"/>
      <c r="G20" s="601" t="str">
        <f>IF(【入力用】個人登録票!U10=0,"",【入力用】個人登録票!U10)</f>
        <v/>
      </c>
      <c r="H20" s="601"/>
      <c r="I20" s="608">
        <f>【入力用】個人登録票!R10</f>
        <v>0</v>
      </c>
      <c r="J20" s="609"/>
      <c r="K20" s="609"/>
      <c r="L20" s="609"/>
      <c r="M20" s="609"/>
      <c r="N20" s="610"/>
      <c r="O20" s="641">
        <f>【入力用】個人登録票!G10</f>
        <v>0</v>
      </c>
      <c r="P20" s="642"/>
      <c r="Q20" s="642"/>
      <c r="R20" s="642"/>
      <c r="S20" s="642" t="e">
        <f>#REF!</f>
        <v>#REF!</v>
      </c>
      <c r="T20" s="642"/>
      <c r="U20" s="642"/>
      <c r="V20" s="643"/>
      <c r="W20" s="608">
        <f>【入力用】個人登録票!O10</f>
        <v>0</v>
      </c>
      <c r="X20" s="609"/>
      <c r="Y20" s="609"/>
      <c r="Z20" s="624"/>
      <c r="AA20" s="79" t="str">
        <f>IF(ISERROR(VLOOKUP(AJ20,【入力用】個人登録票!$A$21:$P$50,2,FALSE)),"",VLOOKUP(AJ20,【入力用】個人登録票!$A$21:$P$50,2,FALSE)) &amp; IF(ISERROR(VLOOKUP(AJ20,【入力用】個人登録票!$A$59:$P$127,2,FALSE)),"",VLOOKUP(AJ20,【入力用】個人登録票!$A$59:$P$127,2,FALSE))</f>
        <v/>
      </c>
      <c r="AB20" s="606" t="str">
        <f>IF(ISERROR(VLOOKUP(AJ20,【入力用】個人登録票!$A$21:$P$50,5,FALSE)),"",VLOOKUP(AJ20,【入力用】個人登録票!$A$21:$P$50,5,FALSE)) &amp; IF(ISERROR(VLOOKUP(AJ20,【入力用】個人登録票!$A$59:$P$127,5,FALSE)),"",VLOOKUP(AJ20,【入力用】個人登録票!$A$59:$P$127,5,FALSE))</f>
        <v/>
      </c>
      <c r="AC20" s="649"/>
      <c r="AD20" s="607"/>
      <c r="AE20" s="644" t="str">
        <f>TEXT(IF(ISERROR(VLOOKUP(AJ20,【入力用】個人登録票!$A$21:$P$50,12,FALSE)),"",VLOOKUP(AJ20,【入力用】個人登録票!$A$21:$P$50,12,FALSE)) &amp; IF(ISERROR(VLOOKUP(AJ20,【入力用】個人登録票!$A$59:$P$127,12,FALSE)),"",VLOOKUP(AJ20,【入力用】個人登録票!$A$59:$P$127,12,FALSE)),"yyyy/m/d")</f>
        <v/>
      </c>
      <c r="AF20" s="645"/>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IF(ISERROR(VLOOKUP(AJ20,【入力用】個人登録票!$A$21:$R$50,18,FALSE)),"",VLOOKUP(AJ20,【入力用】個人登録票!$A$21:$R$50,18,FALSE)) &amp; IF(ISERROR(VLOOKUP(AJ20,【入力用】個人登録票!$A$63:$R$127,18,FALSE)),"",VLOOKUP(AJ20,【入力用】個人登録票!$A$63:$R$127,18,FALSE))</f>
        <v/>
      </c>
    </row>
    <row r="21" spans="1:38" ht="27" customHeight="1">
      <c r="A21" s="75" t="s">
        <v>304</v>
      </c>
      <c r="B21" s="76" t="s">
        <v>18</v>
      </c>
      <c r="C21" s="77">
        <f>【入力用】個人登録票!C11</f>
        <v>0</v>
      </c>
      <c r="D21" s="78">
        <v>31</v>
      </c>
      <c r="E21" s="589" t="str">
        <f>IF(【入力用】個人登録票!E11=0,"",【入力用】個人登録票!E11)</f>
        <v/>
      </c>
      <c r="F21" s="589"/>
      <c r="G21" s="601" t="str">
        <f>IF(【入力用】個人登録票!U11=0,"",【入力用】個人登録票!U11)</f>
        <v/>
      </c>
      <c r="H21" s="601"/>
      <c r="I21" s="608">
        <f>【入力用】個人登録票!R11</f>
        <v>0</v>
      </c>
      <c r="J21" s="609"/>
      <c r="K21" s="609"/>
      <c r="L21" s="609"/>
      <c r="M21" s="609"/>
      <c r="N21" s="610"/>
      <c r="O21" s="641">
        <f>【入力用】個人登録票!G11</f>
        <v>0</v>
      </c>
      <c r="P21" s="642"/>
      <c r="Q21" s="642"/>
      <c r="R21" s="642"/>
      <c r="S21" s="642" t="e">
        <f>#REF!</f>
        <v>#REF!</v>
      </c>
      <c r="T21" s="642"/>
      <c r="U21" s="642"/>
      <c r="V21" s="643"/>
      <c r="W21" s="608">
        <f>【入力用】個人登録票!O11</f>
        <v>0</v>
      </c>
      <c r="X21" s="609"/>
      <c r="Y21" s="609"/>
      <c r="Z21" s="624"/>
      <c r="AA21" s="79" t="str">
        <f>IF(ISERROR(VLOOKUP(AJ21,【入力用】個人登録票!$A$21:$P$50,2,FALSE)),"",VLOOKUP(AJ21,【入力用】個人登録票!$A$21:$P$50,2,FALSE)) &amp; IF(ISERROR(VLOOKUP(AJ21,【入力用】個人登録票!$A$59:$P$127,2,FALSE)),"",VLOOKUP(AJ21,【入力用】個人登録票!$A$59:$P$127,2,FALSE))</f>
        <v/>
      </c>
      <c r="AB21" s="606" t="str">
        <f>IF(ISERROR(VLOOKUP(AJ21,【入力用】個人登録票!$A$21:$P$50,5,FALSE)),"",VLOOKUP(AJ21,【入力用】個人登録票!$A$21:$P$50,5,FALSE)) &amp; IF(ISERROR(VLOOKUP(AJ21,【入力用】個人登録票!$A$59:$P$127,5,FALSE)),"",VLOOKUP(AJ21,【入力用】個人登録票!$A$59:$P$127,5,FALSE))</f>
        <v/>
      </c>
      <c r="AC21" s="649"/>
      <c r="AD21" s="607"/>
      <c r="AE21" s="644" t="str">
        <f>TEXT(IF(ISERROR(VLOOKUP(AJ21,【入力用】個人登録票!$A$21:$P$50,12,FALSE)),"",VLOOKUP(AJ21,【入力用】個人登録票!$A$21:$P$50,12,FALSE)) &amp; IF(ISERROR(VLOOKUP(AJ21,【入力用】個人登録票!$A$59:$P$127,12,FALSE)),"",VLOOKUP(AJ21,【入力用】個人登録票!$A$59:$P$127,12,FALSE)),"yyyy/m/d")</f>
        <v/>
      </c>
      <c r="AF21" s="645"/>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IF(ISERROR(VLOOKUP(AJ21,【入力用】個人登録票!$A$21:$R$50,18,FALSE)),"",VLOOKUP(AJ21,【入力用】個人登録票!$A$21:$R$50,18,FALSE)) &amp; IF(ISERROR(VLOOKUP(AJ21,【入力用】個人登録票!$A$63:$R$127,18,FALSE)),"",VLOOKUP(AJ21,【入力用】個人登録票!$A$63:$R$127,18,FALSE))</f>
        <v/>
      </c>
    </row>
    <row r="22" spans="1:38" ht="27" customHeight="1">
      <c r="A22" s="75" t="s">
        <v>305</v>
      </c>
      <c r="B22" s="76" t="s">
        <v>18</v>
      </c>
      <c r="C22" s="77">
        <f>【入力用】個人登録票!C12</f>
        <v>0</v>
      </c>
      <c r="D22" s="78">
        <v>32</v>
      </c>
      <c r="E22" s="589" t="str">
        <f>IF(【入力用】個人登録票!E12=0,"",【入力用】個人登録票!E12)</f>
        <v/>
      </c>
      <c r="F22" s="589"/>
      <c r="G22" s="601" t="str">
        <f>IF(【入力用】個人登録票!U12=0,"",【入力用】個人登録票!U12)</f>
        <v/>
      </c>
      <c r="H22" s="601"/>
      <c r="I22" s="608">
        <f>【入力用】個人登録票!R12</f>
        <v>0</v>
      </c>
      <c r="J22" s="609"/>
      <c r="K22" s="609"/>
      <c r="L22" s="609"/>
      <c r="M22" s="609"/>
      <c r="N22" s="610"/>
      <c r="O22" s="641">
        <f>【入力用】個人登録票!G12</f>
        <v>0</v>
      </c>
      <c r="P22" s="642"/>
      <c r="Q22" s="642"/>
      <c r="R22" s="642"/>
      <c r="S22" s="642" t="e">
        <f>#REF!</f>
        <v>#REF!</v>
      </c>
      <c r="T22" s="642"/>
      <c r="U22" s="642"/>
      <c r="V22" s="643"/>
      <c r="W22" s="608">
        <f>【入力用】個人登録票!O12</f>
        <v>0</v>
      </c>
      <c r="X22" s="609"/>
      <c r="Y22" s="609"/>
      <c r="Z22" s="624"/>
      <c r="AA22" s="79" t="str">
        <f>IF(ISERROR(VLOOKUP(AJ22,【入力用】個人登録票!$A$21:$P$50,2,FALSE)),"",VLOOKUP(AJ22,【入力用】個人登録票!$A$21:$P$50,2,FALSE)) &amp; IF(ISERROR(VLOOKUP(AJ22,【入力用】個人登録票!$A$59:$P$127,2,FALSE)),"",VLOOKUP(AJ22,【入力用】個人登録票!$A$59:$P$127,2,FALSE))</f>
        <v/>
      </c>
      <c r="AB22" s="606" t="str">
        <f>IF(ISERROR(VLOOKUP(AJ22,【入力用】個人登録票!$A$21:$P$50,5,FALSE)),"",VLOOKUP(AJ22,【入力用】個人登録票!$A$21:$P$50,5,FALSE)) &amp; IF(ISERROR(VLOOKUP(AJ22,【入力用】個人登録票!$A$59:$P$127,5,FALSE)),"",VLOOKUP(AJ22,【入力用】個人登録票!$A$59:$P$127,5,FALSE))</f>
        <v/>
      </c>
      <c r="AC22" s="649"/>
      <c r="AD22" s="607"/>
      <c r="AE22" s="644" t="str">
        <f>TEXT(IF(ISERROR(VLOOKUP(AJ22,【入力用】個人登録票!$A$21:$P$50,12,FALSE)),"",VLOOKUP(AJ22,【入力用】個人登録票!$A$21:$P$50,12,FALSE)) &amp; IF(ISERROR(VLOOKUP(AJ22,【入力用】個人登録票!$A$59:$P$127,12,FALSE)),"",VLOOKUP(AJ22,【入力用】個人登録票!$A$59:$P$127,12,FALSE)),"yyyy/m/d")</f>
        <v/>
      </c>
      <c r="AF22" s="645"/>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IF(ISERROR(VLOOKUP(AJ22,【入力用】個人登録票!$A$21:$R$50,18,FALSE)),"",VLOOKUP(AJ22,【入力用】個人登録票!$A$21:$R$50,18,FALSE)) &amp; IF(ISERROR(VLOOKUP(AJ22,【入力用】個人登録票!$A$63:$R$127,18,FALSE)),"",VLOOKUP(AJ22,【入力用】個人登録票!$A$63:$R$127,18,FALSE))</f>
        <v/>
      </c>
    </row>
    <row r="23" spans="1:38" ht="27" customHeight="1">
      <c r="A23" s="75" t="s">
        <v>394</v>
      </c>
      <c r="B23" s="76" t="s">
        <v>1</v>
      </c>
      <c r="C23" s="777">
        <v>10</v>
      </c>
      <c r="D23" s="778"/>
      <c r="E23" s="589" t="str">
        <f>IF(【入力用】個人登録票!E14=0,"",【入力用】個人登録票!E14)</f>
        <v/>
      </c>
      <c r="F23" s="589"/>
      <c r="G23" s="601" t="str">
        <f>IF(【入力用】個人登録票!U14=0,"",【入力用】個人登録票!U14)</f>
        <v/>
      </c>
      <c r="H23" s="601"/>
      <c r="I23" s="608">
        <f>IF(C23="","",$F$8)</f>
        <v>0</v>
      </c>
      <c r="J23" s="609"/>
      <c r="K23" s="609"/>
      <c r="L23" s="609"/>
      <c r="M23" s="609"/>
      <c r="N23" s="610"/>
      <c r="O23" s="641">
        <f>【入力用】個人登録票!G14</f>
        <v>0</v>
      </c>
      <c r="P23" s="642"/>
      <c r="Q23" s="642"/>
      <c r="R23" s="642"/>
      <c r="S23" s="642"/>
      <c r="T23" s="642"/>
      <c r="U23" s="642"/>
      <c r="V23" s="643"/>
      <c r="W23" s="608">
        <f>【入力用】個人登録票!O14</f>
        <v>0</v>
      </c>
      <c r="X23" s="609"/>
      <c r="Y23" s="609"/>
      <c r="Z23" s="624"/>
      <c r="AA23" s="79" t="str">
        <f>IF(ISERROR(VLOOKUP(AJ23,【入力用】個人登録票!$A$21:$P$50,2,FALSE)),"",VLOOKUP(AJ23,【入力用】個人登録票!$A$21:$P$50,2,FALSE)) &amp; IF(ISERROR(VLOOKUP(AJ23,【入力用】個人登録票!$A$59:$P$127,2,FALSE)),"",VLOOKUP(AJ23,【入力用】個人登録票!$A$59:$P$127,2,FALSE))</f>
        <v/>
      </c>
      <c r="AB23" s="606" t="str">
        <f>IF(ISERROR(VLOOKUP(AJ23,【入力用】個人登録票!$A$21:$P$50,5,FALSE)),"",VLOOKUP(AJ23,【入力用】個人登録票!$A$21:$P$50,5,FALSE)) &amp; IF(ISERROR(VLOOKUP(AJ23,【入力用】個人登録票!$A$59:$P$127,5,FALSE)),"",VLOOKUP(AJ23,【入力用】個人登録票!$A$59:$P$127,5,FALSE))</f>
        <v/>
      </c>
      <c r="AC23" s="649"/>
      <c r="AD23" s="607"/>
      <c r="AE23" s="644" t="str">
        <f>TEXT(IF(ISERROR(VLOOKUP(AJ23,【入力用】個人登録票!$A$21:$P$50,12,FALSE)),"",VLOOKUP(AJ23,【入力用】個人登録票!$A$21:$P$50,12,FALSE)) &amp; IF(ISERROR(VLOOKUP(AJ23,【入力用】個人登録票!$A$59:$P$127,12,FALSE)),"",VLOOKUP(AJ23,【入力用】個人登録票!$A$59:$P$127,12,FALSE)),"yyyy/m/d")</f>
        <v/>
      </c>
      <c r="AF23" s="645"/>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IF(ISERROR(VLOOKUP(AJ23,【入力用】個人登録票!$A$21:$R$50,18,FALSE)),"",VLOOKUP(AJ23,【入力用】個人登録票!$A$21:$R$50,18,FALSE)) &amp; IF(ISERROR(VLOOKUP(AJ23,【入力用】個人登録票!$A$63:$R$127,18,FALSE)),"",VLOOKUP(AJ23,【入力用】個人登録票!$A$63:$R$127,18,FALSE))</f>
        <v/>
      </c>
    </row>
    <row r="24" spans="1:38" ht="27" customHeight="1">
      <c r="A24" s="75" t="s">
        <v>186</v>
      </c>
      <c r="B24" s="81" t="str">
        <f>IF(ISERROR(VLOOKUP(A24,【入力用】個人登録票!$A$21:$R$50,18,FALSE)),"",VLOOKUP(A24,【入力用】個人登録票!$A$21:$R$50,18,FALSE)) &amp; IF(ISERROR(VLOOKUP(A24,【入力用】個人登録票!$A$59:$R$127,18,FALSE)),"",VLOOKUP(A24,【入力用】個人登録票!$A$59:$R$127,18,FALSE))</f>
        <v/>
      </c>
      <c r="C24" s="755" t="str">
        <f>IF(ISERROR(VLOOKUP(A24,【入力用】個人登録票!$A$21:$P$50,2,FALSE)),"",VLOOKUP(A24,【入力用】個人登録票!$A$21:$P$50,2,FALSE)) &amp; IF(ISERROR(VLOOKUP(A24,【入力用】個人登録票!$A$59:$P$127,2,FALSE)),"",VLOOKUP(A24,【入力用】個人登録票!$A$59:$P$127,2,FALSE))</f>
        <v/>
      </c>
      <c r="D24" s="756"/>
      <c r="E24" s="606" t="str">
        <f>IF(ISERROR(VLOOKUP(A24,【入力用】個人登録票!$A$21:$P$50,5,FALSE)),"",VLOOKUP(A24,【入力用】個人登録票!$A$21:$P$50,5,FALSE)) &amp; IF(ISERROR(VLOOKUP(A24,【入力用】個人登録票!$A$59:$P$127,5,FALSE)),"",VLOOKUP(A24,【入力用】個人登録票!$A$59:$P$127,5,FALSE))</f>
        <v/>
      </c>
      <c r="F24" s="607"/>
      <c r="G24" s="633" t="str">
        <f>TEXT(IF(ISERROR(VLOOKUP(A24,【入力用】個人登録票!$A$21:$P$50,12,FALSE)),"",VLOOKUP(A24,【入力用】個人登録票!$A$21:$P$50,12,FALSE)) &amp; IF(ISERROR(VLOOKUP(A24,【入力用】個人登録票!$A$59:$P$127,12,FALSE)),"",VLOOKUP(A24,【入力用】個人登録票!$A$59:$P$127,12,FALSE)),"yyyy/m/d")</f>
        <v/>
      </c>
      <c r="H24" s="633"/>
      <c r="I24" s="611" t="str">
        <f>IF(C24="","",$F$8)</f>
        <v/>
      </c>
      <c r="J24" s="611"/>
      <c r="K24" s="611"/>
      <c r="L24" s="611"/>
      <c r="M24" s="611"/>
      <c r="N24" s="611"/>
      <c r="O24" s="646" t="str">
        <f>IF(ISERROR(VLOOKUP(A24,【入力用】個人登録票!$A$21:$Q$50,17,FALSE)),"",VLOOKUP(A24,【入力用】個人登録票!$A$21:$Q$50,17,FALSE)) &amp; IF(ISERROR(VLOOKUP(A24,【入力用】個人登録票!$A$59:$Q$127,17,FALSE)),"",VLOOKUP(A24,【入力用】個人登録票!$A$59:$Q$127,17,FALSE))</f>
        <v/>
      </c>
      <c r="P24" s="647"/>
      <c r="Q24" s="647"/>
      <c r="R24" s="647"/>
      <c r="S24" s="647"/>
      <c r="T24" s="647"/>
      <c r="U24" s="647"/>
      <c r="V24" s="648"/>
      <c r="W24" s="608" t="str">
        <f>IF(ISERROR(VLOOKUP(A24,【入力用】個人登録票!$A$21:$P$50,16,FALSE)),"",VLOOKUP(A24,【入力用】個人登録票!$A$21:$P$50,16,FALSE)) &amp; IF(ISERROR(VLOOKUP(A24,【入力用】個人登録票!$A$59:$P$127,16,FALSE)),"",VLOOKUP(A24,【入力用】個人登録票!$A$59:$P$127,16,FALSE))</f>
        <v/>
      </c>
      <c r="X24" s="609"/>
      <c r="Y24" s="609"/>
      <c r="Z24" s="624"/>
      <c r="AA24" s="79" t="str">
        <f>IF(ISERROR(VLOOKUP(AJ24,【入力用】個人登録票!$A$21:$P$50,2,FALSE)),"",VLOOKUP(AJ24,【入力用】個人登録票!$A$21:$P$50,2,FALSE)) &amp; IF(ISERROR(VLOOKUP(AJ24,【入力用】個人登録票!$A$59:$P$127,2,FALSE)),"",VLOOKUP(AJ24,【入力用】個人登録票!$A$59:$P$127,2,FALSE))</f>
        <v/>
      </c>
      <c r="AB24" s="606" t="str">
        <f>IF(ISERROR(VLOOKUP(AJ24,【入力用】個人登録票!$A$21:$P$50,5,FALSE)),"",VLOOKUP(AJ24,【入力用】個人登録票!$A$21:$P$50,5,FALSE)) &amp; IF(ISERROR(VLOOKUP(AJ24,【入力用】個人登録票!$A$59:$P$127,5,FALSE)),"",VLOOKUP(AJ24,【入力用】個人登録票!$A$59:$P$127,5,FALSE))</f>
        <v/>
      </c>
      <c r="AC24" s="649"/>
      <c r="AD24" s="607"/>
      <c r="AE24" s="644" t="str">
        <f>TEXT(IF(ISERROR(VLOOKUP(AJ24,【入力用】個人登録票!$A$21:$P$50,12,FALSE)),"",VLOOKUP(AJ24,【入力用】個人登録票!$A$21:$P$50,12,FALSE)) &amp; IF(ISERROR(VLOOKUP(AJ24,【入力用】個人登録票!$A$59:$P$127,12,FALSE)),"",VLOOKUP(AJ24,【入力用】個人登録票!$A$59:$P$127,12,FALSE)),"yyyy/m/d")</f>
        <v/>
      </c>
      <c r="AF24" s="645"/>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IF(ISERROR(VLOOKUP(AJ24,【入力用】個人登録票!$A$21:$R$50,18,FALSE)),"",VLOOKUP(AJ24,【入力用】個人登録票!$A$21:$R$50,18,FALSE)) &amp; IF(ISERROR(VLOOKUP(AJ24,【入力用】個人登録票!$A$63:$R$127,18,FALSE)),"",VLOOKUP(AJ24,【入力用】個人登録票!$A$63:$R$127,18,FALSE))</f>
        <v/>
      </c>
      <c r="AL24" s="81"/>
    </row>
    <row r="25" spans="1:38" ht="27" customHeight="1">
      <c r="A25" s="75" t="s">
        <v>307</v>
      </c>
      <c r="B25" s="81" t="str">
        <f>IF(ISERROR(VLOOKUP(A25,【入力用】個人登録票!$A$21:$R$50,18,FALSE)),"",VLOOKUP(A25,【入力用】個人登録票!$A$21:$R$50,18,FALSE)) &amp; IF(ISERROR(VLOOKUP(A25,【入力用】個人登録票!$A$59:$R$127,18,FALSE)),"",VLOOKUP(A25,【入力用】個人登録票!$A$59:$R$127,18,FALSE))</f>
        <v/>
      </c>
      <c r="C25" s="755" t="str">
        <f>IF(ISERROR(VLOOKUP(A25,【入力用】個人登録票!$A$21:$P$50,2,FALSE)),"",VLOOKUP(A25,【入力用】個人登録票!$A$21:$P$50,2,FALSE)) &amp; IF(ISERROR(VLOOKUP(A25,【入力用】個人登録票!$A$59:$P$127,2,FALSE)),"",VLOOKUP(A25,【入力用】個人登録票!$A$59:$P$127,2,FALSE))</f>
        <v/>
      </c>
      <c r="D25" s="756"/>
      <c r="E25" s="606" t="str">
        <f>IF(ISERROR(VLOOKUP(A25,【入力用】個人登録票!$A$21:$P$50,5,FALSE)),"",VLOOKUP(A25,【入力用】個人登録票!$A$21:$P$50,5,FALSE)) &amp; IF(ISERROR(VLOOKUP(A25,【入力用】個人登録票!$A$59:$P$127,5,FALSE)),"",VLOOKUP(A25,【入力用】個人登録票!$A$59:$P$127,5,FALSE))</f>
        <v/>
      </c>
      <c r="F25" s="607"/>
      <c r="G25" s="633" t="str">
        <f>TEXT(IF(ISERROR(VLOOKUP(A25,【入力用】個人登録票!$A$21:$P$50,12,FALSE)),"",VLOOKUP(A25,【入力用】個人登録票!$A$21:$P$50,12,FALSE)) &amp; IF(ISERROR(VLOOKUP(A25,【入力用】個人登録票!$A$59:$P$127,12,FALSE)),"",VLOOKUP(A25,【入力用】個人登録票!$A$59:$P$127,12,FALSE)),"yyyy/m/d")</f>
        <v/>
      </c>
      <c r="H25" s="633"/>
      <c r="I25" s="611" t="str">
        <f t="shared" ref="I25:I31" si="1">IF(C25="","",$F$8)</f>
        <v/>
      </c>
      <c r="J25" s="611"/>
      <c r="K25" s="611"/>
      <c r="L25" s="611"/>
      <c r="M25" s="611"/>
      <c r="N25" s="611"/>
      <c r="O25" s="646" t="str">
        <f>IF(ISERROR(VLOOKUP(A25,【入力用】個人登録票!$A$21:$Q$50,17,FALSE)),"",VLOOKUP(A25,【入力用】個人登録票!$A$21:$Q$50,17,FALSE)) &amp; IF(ISERROR(VLOOKUP(A25,【入力用】個人登録票!$A$59:$Q$127,17,FALSE)),"",VLOOKUP(A25,【入力用】個人登録票!$A$59:$Q$127,17,FALSE))</f>
        <v/>
      </c>
      <c r="P25" s="647"/>
      <c r="Q25" s="647"/>
      <c r="R25" s="647"/>
      <c r="S25" s="647"/>
      <c r="T25" s="647"/>
      <c r="U25" s="647"/>
      <c r="V25" s="648"/>
      <c r="W25" s="650" t="str">
        <f>IF(ISERROR(VLOOKUP(A25,【入力用】個人登録票!$A$21:$P$50,16,FALSE)),"",VLOOKUP(A25,【入力用】個人登録票!$A$21:$P$50,16,FALSE)) &amp; IF(ISERROR(VLOOKUP(A25,【入力用】個人登録票!$A$59:$P$127,16,FALSE)),"",VLOOKUP(A25,【入力用】個人登録票!$A$59:$P$127,16,FALSE))</f>
        <v/>
      </c>
      <c r="X25" s="651"/>
      <c r="Y25" s="651"/>
      <c r="Z25" s="652"/>
      <c r="AA25" s="79" t="str">
        <f>IF(ISERROR(VLOOKUP(AJ25,【入力用】個人登録票!$A$21:$P$50,2,FALSE)),"",VLOOKUP(AJ25,【入力用】個人登録票!$A$21:$P$50,2,FALSE)) &amp; IF(ISERROR(VLOOKUP(AJ25,【入力用】個人登録票!$A$59:$P$127,2,FALSE)),"",VLOOKUP(AJ25,【入力用】個人登録票!$A$59:$P$127,2,FALSE))</f>
        <v/>
      </c>
      <c r="AB25" s="606" t="str">
        <f>IF(ISERROR(VLOOKUP(AJ25,【入力用】個人登録票!$A$21:$P$50,5,FALSE)),"",VLOOKUP(AJ25,【入力用】個人登録票!$A$21:$P$50,5,FALSE)) &amp; IF(ISERROR(VLOOKUP(AJ25,【入力用】個人登録票!$A$59:$P$127,5,FALSE)),"",VLOOKUP(AJ25,【入力用】個人登録票!$A$59:$P$127,5,FALSE))</f>
        <v/>
      </c>
      <c r="AC25" s="649"/>
      <c r="AD25" s="607"/>
      <c r="AE25" s="644" t="str">
        <f>TEXT(IF(ISERROR(VLOOKUP(AJ25,【入力用】個人登録票!$A$21:$P$50,12,FALSE)),"",VLOOKUP(AJ25,【入力用】個人登録票!$A$21:$P$50,12,FALSE)) &amp; IF(ISERROR(VLOOKUP(AJ25,【入力用】個人登録票!$A$59:$P$127,12,FALSE)),"",VLOOKUP(AJ25,【入力用】個人登録票!$A$59:$P$127,12,FALSE)),"yyyy/m/d")</f>
        <v/>
      </c>
      <c r="AF25" s="645"/>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IF(ISERROR(VLOOKUP(AJ25,【入力用】個人登録票!$A$21:$R$50,18,FALSE)),"",VLOOKUP(AJ25,【入力用】個人登録票!$A$21:$R$50,18,FALSE)) &amp; IF(ISERROR(VLOOKUP(AJ25,【入力用】個人登録票!$A$63:$R$127,18,FALSE)),"",VLOOKUP(AJ25,【入力用】個人登録票!$A$63:$R$127,18,FALSE))</f>
        <v/>
      </c>
    </row>
    <row r="26" spans="1:38" ht="27" customHeight="1">
      <c r="A26" s="75" t="s">
        <v>468</v>
      </c>
      <c r="B26" s="81" t="str">
        <f>IF(ISERROR(VLOOKUP(A26,【入力用】個人登録票!$A$21:$R$50,18,FALSE)),"",VLOOKUP(A26,【入力用】個人登録票!$A$21:$R$50,18,FALSE)) &amp; IF(ISERROR(VLOOKUP(A26,【入力用】個人登録票!$A$59:$R$127,18,FALSE)),"",VLOOKUP(A26,【入力用】個人登録票!$A$59:$R$127,18,FALSE))</f>
        <v/>
      </c>
      <c r="C26" s="755" t="str">
        <f>IF(ISERROR(VLOOKUP(A26,【入力用】個人登録票!$A$21:$P$50,2,FALSE)),"",VLOOKUP(A26,【入力用】個人登録票!$A$21:$P$50,2,FALSE)) &amp; IF(ISERROR(VLOOKUP(A26,【入力用】個人登録票!$A$59:$P$127,2,FALSE)),"",VLOOKUP(A26,【入力用】個人登録票!$A$59:$P$127,2,FALSE))</f>
        <v/>
      </c>
      <c r="D26" s="756"/>
      <c r="E26" s="606" t="str">
        <f>IF(ISERROR(VLOOKUP(A26,【入力用】個人登録票!$A$21:$P$50,5,FALSE)),"",VLOOKUP(A26,【入力用】個人登録票!$A$21:$P$50,5,FALSE)) &amp; IF(ISERROR(VLOOKUP(A26,【入力用】個人登録票!$A$59:$P$127,5,FALSE)),"",VLOOKUP(A26,【入力用】個人登録票!$A$59:$P$127,5,FALSE))</f>
        <v/>
      </c>
      <c r="F26" s="607"/>
      <c r="G26" s="633" t="str">
        <f>TEXT(IF(ISERROR(VLOOKUP(A26,【入力用】個人登録票!$A$21:$P$50,12,FALSE)),"",VLOOKUP(A26,【入力用】個人登録票!$A$21:$P$50,12,FALSE)) &amp; IF(ISERROR(VLOOKUP(A26,【入力用】個人登録票!$A$59:$P$127,12,FALSE)),"",VLOOKUP(A26,【入力用】個人登録票!$A$59:$P$127,12,FALSE)),"yyyy/m/d")</f>
        <v/>
      </c>
      <c r="H26" s="633"/>
      <c r="I26" s="611" t="str">
        <f t="shared" si="1"/>
        <v/>
      </c>
      <c r="J26" s="611"/>
      <c r="K26" s="611"/>
      <c r="L26" s="611"/>
      <c r="M26" s="611"/>
      <c r="N26" s="611"/>
      <c r="O26" s="646" t="str">
        <f>IF(ISERROR(VLOOKUP(A26,【入力用】個人登録票!$A$21:$Q$50,17,FALSE)),"",VLOOKUP(A26,【入力用】個人登録票!$A$21:$Q$50,17,FALSE)) &amp; IF(ISERROR(VLOOKUP(A26,【入力用】個人登録票!$A$59:$Q$127,17,FALSE)),"",VLOOKUP(A26,【入力用】個人登録票!$A$59:$Q$127,17,FALSE))</f>
        <v/>
      </c>
      <c r="P26" s="647"/>
      <c r="Q26" s="647"/>
      <c r="R26" s="647"/>
      <c r="S26" s="647"/>
      <c r="T26" s="647"/>
      <c r="U26" s="647"/>
      <c r="V26" s="648"/>
      <c r="W26" s="686" t="str">
        <f>IF(ISERROR(VLOOKUP(A26,【入力用】個人登録票!$A$21:$P$50,16,FALSE)),"",VLOOKUP(A26,【入力用】個人登録票!$A$21:$P$50,16,FALSE)) &amp; IF(ISERROR(VLOOKUP(A26,【入力用】個人登録票!$A$59:$P$127,16,FALSE)),"",VLOOKUP(A26,【入力用】個人登録票!$A$59:$P$127,16,FALSE))</f>
        <v/>
      </c>
      <c r="X26" s="687"/>
      <c r="Y26" s="687"/>
      <c r="Z26" s="688"/>
      <c r="AA26" s="79" t="str">
        <f>IF(ISERROR(VLOOKUP(AJ26,【入力用】個人登録票!$A$21:$P$50,2,FALSE)),"",VLOOKUP(AJ26,【入力用】個人登録票!$A$21:$P$50,2,FALSE)) &amp; IF(ISERROR(VLOOKUP(AJ26,【入力用】個人登録票!$A$59:$P$127,2,FALSE)),"",VLOOKUP(AJ26,【入力用】個人登録票!$A$59:$P$127,2,FALSE))</f>
        <v/>
      </c>
      <c r="AB26" s="606" t="str">
        <f>IF(ISERROR(VLOOKUP(AJ26,【入力用】個人登録票!$A$21:$P$50,5,FALSE)),"",VLOOKUP(AJ26,【入力用】個人登録票!$A$21:$P$50,5,FALSE)) &amp; IF(ISERROR(VLOOKUP(AJ26,【入力用】個人登録票!$A$59:$P$127,5,FALSE)),"",VLOOKUP(AJ26,【入力用】個人登録票!$A$59:$P$127,5,FALSE))</f>
        <v/>
      </c>
      <c r="AC26" s="649"/>
      <c r="AD26" s="607"/>
      <c r="AE26" s="644" t="str">
        <f>TEXT(IF(ISERROR(VLOOKUP(AJ26,【入力用】個人登録票!$A$21:$P$50,12,FALSE)),"",VLOOKUP(AJ26,【入力用】個人登録票!$A$21:$P$50,12,FALSE)) &amp; IF(ISERROR(VLOOKUP(AJ26,【入力用】個人登録票!$A$59:$P$127,12,FALSE)),"",VLOOKUP(AJ26,【入力用】個人登録票!$A$59:$P$127,12,FALSE)),"yyyy/m/d")</f>
        <v/>
      </c>
      <c r="AF26" s="645"/>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IF(ISERROR(VLOOKUP(AJ26,【入力用】個人登録票!$A$21:$R$50,18,FALSE)),"",VLOOKUP(AJ26,【入力用】個人登録票!$A$21:$R$50,18,FALSE)) &amp; IF(ISERROR(VLOOKUP(AJ26,【入力用】個人登録票!$A$63:$R$127,18,FALSE)),"",VLOOKUP(AJ26,【入力用】個人登録票!$A$63:$R$127,18,FALSE))</f>
        <v/>
      </c>
    </row>
    <row r="27" spans="1:38" ht="27" customHeight="1">
      <c r="A27" s="75" t="s">
        <v>398</v>
      </c>
      <c r="B27" s="81" t="str">
        <f>IF(ISERROR(VLOOKUP(A27,【入力用】個人登録票!$A$21:$R$50,18,FALSE)),"",VLOOKUP(A27,【入力用】個人登録票!$A$21:$R$50,18,FALSE)) &amp; IF(ISERROR(VLOOKUP(A27,【入力用】個人登録票!$A$59:$R$127,18,FALSE)),"",VLOOKUP(A27,【入力用】個人登録票!$A$59:$R$127,18,FALSE))</f>
        <v/>
      </c>
      <c r="C27" s="755" t="str">
        <f>IF(ISERROR(VLOOKUP(A27,【入力用】個人登録票!$A$21:$P$50,2,FALSE)),"",VLOOKUP(A27,【入力用】個人登録票!$A$21:$P$50,2,FALSE)) &amp; IF(ISERROR(VLOOKUP(A27,【入力用】個人登録票!$A$59:$P$127,2,FALSE)),"",VLOOKUP(A27,【入力用】個人登録票!$A$59:$P$127,2,FALSE))</f>
        <v/>
      </c>
      <c r="D27" s="756"/>
      <c r="E27" s="606" t="str">
        <f>IF(ISERROR(VLOOKUP(A27,【入力用】個人登録票!$A$21:$P$50,5,FALSE)),"",VLOOKUP(A27,【入力用】個人登録票!$A$21:$P$50,5,FALSE)) &amp; IF(ISERROR(VLOOKUP(A27,【入力用】個人登録票!$A$59:$P$127,5,FALSE)),"",VLOOKUP(A27,【入力用】個人登録票!$A$59:$P$127,5,FALSE))</f>
        <v/>
      </c>
      <c r="F27" s="607"/>
      <c r="G27" s="633" t="str">
        <f>TEXT(IF(ISERROR(VLOOKUP(A27,【入力用】個人登録票!$A$21:$P$50,12,FALSE)),"",VLOOKUP(A27,【入力用】個人登録票!$A$21:$P$50,12,FALSE)) &amp; IF(ISERROR(VLOOKUP(A27,【入力用】個人登録票!$A$59:$P$127,12,FALSE)),"",VLOOKUP(A27,【入力用】個人登録票!$A$59:$P$127,12,FALSE)),"yyyy/m/d")</f>
        <v/>
      </c>
      <c r="H27" s="633"/>
      <c r="I27" s="611" t="str">
        <f t="shared" si="1"/>
        <v/>
      </c>
      <c r="J27" s="611"/>
      <c r="K27" s="611"/>
      <c r="L27" s="611"/>
      <c r="M27" s="611"/>
      <c r="N27" s="611"/>
      <c r="O27" s="646" t="str">
        <f>IF(ISERROR(VLOOKUP(A27,【入力用】個人登録票!$A$21:$Q$50,17,FALSE)),"",VLOOKUP(A27,【入力用】個人登録票!$A$21:$Q$50,17,FALSE)) &amp; IF(ISERROR(VLOOKUP(A27,【入力用】個人登録票!$A$59:$Q$127,17,FALSE)),"",VLOOKUP(A27,【入力用】個人登録票!$A$59:$Q$127,17,FALSE))</f>
        <v/>
      </c>
      <c r="P27" s="647"/>
      <c r="Q27" s="647"/>
      <c r="R27" s="647"/>
      <c r="S27" s="647"/>
      <c r="T27" s="647"/>
      <c r="U27" s="647"/>
      <c r="V27" s="648"/>
      <c r="W27" s="686" t="str">
        <f>IF(ISERROR(VLOOKUP(A27,【入力用】個人登録票!$A$21:$P$50,16,FALSE)),"",VLOOKUP(A27,【入力用】個人登録票!$A$21:$P$50,16,FALSE)) &amp; IF(ISERROR(VLOOKUP(A27,【入力用】個人登録票!$A$59:$P$127,16,FALSE)),"",VLOOKUP(A27,【入力用】個人登録票!$A$59:$P$127,16,FALSE))</f>
        <v/>
      </c>
      <c r="X27" s="687"/>
      <c r="Y27" s="687"/>
      <c r="Z27" s="688"/>
      <c r="AA27" s="79" t="str">
        <f>IF(ISERROR(VLOOKUP(AJ27,【入力用】個人登録票!$A$21:$P$50,2,FALSE)),"",VLOOKUP(AJ27,【入力用】個人登録票!$A$21:$P$50,2,FALSE)) &amp; IF(ISERROR(VLOOKUP(AJ27,【入力用】個人登録票!$A$59:$P$127,2,FALSE)),"",VLOOKUP(AJ27,【入力用】個人登録票!$A$59:$P$127,2,FALSE))</f>
        <v/>
      </c>
      <c r="AB27" s="606" t="str">
        <f>IF(ISERROR(VLOOKUP(AJ27,【入力用】個人登録票!$A$21:$P$50,5,FALSE)),"",VLOOKUP(AJ27,【入力用】個人登録票!$A$21:$P$50,5,FALSE)) &amp; IF(ISERROR(VLOOKUP(AJ27,【入力用】個人登録票!$A$59:$P$127,5,FALSE)),"",VLOOKUP(AJ27,【入力用】個人登録票!$A$59:$P$127,5,FALSE))</f>
        <v/>
      </c>
      <c r="AC27" s="649"/>
      <c r="AD27" s="607"/>
      <c r="AE27" s="644" t="str">
        <f>TEXT(IF(ISERROR(VLOOKUP(AJ27,【入力用】個人登録票!$A$21:$P$50,12,FALSE)),"",VLOOKUP(AJ27,【入力用】個人登録票!$A$21:$P$50,12,FALSE)) &amp; IF(ISERROR(VLOOKUP(AJ27,【入力用】個人登録票!$A$59:$P$127,12,FALSE)),"",VLOOKUP(AJ27,【入力用】個人登録票!$A$59:$P$127,12,FALSE)),"yyyy/m/d")</f>
        <v/>
      </c>
      <c r="AF27" s="645"/>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IF(ISERROR(VLOOKUP(AJ27,【入力用】個人登録票!$A$21:$R$50,18,FALSE)),"",VLOOKUP(AJ27,【入力用】個人登録票!$A$21:$R$50,18,FALSE)) &amp; IF(ISERROR(VLOOKUP(AJ27,【入力用】個人登録票!$A$63:$R$127,18,FALSE)),"",VLOOKUP(AJ27,【入力用】個人登録票!$A$63:$R$127,18,FALSE))</f>
        <v/>
      </c>
    </row>
    <row r="28" spans="1:38" ht="27" customHeight="1">
      <c r="A28" s="75" t="s">
        <v>469</v>
      </c>
      <c r="B28" s="81" t="str">
        <f>IF(ISERROR(VLOOKUP(A28,【入力用】個人登録票!$A$21:$R$50,18,FALSE)),"",VLOOKUP(A28,【入力用】個人登録票!$A$21:$R$50,18,FALSE)) &amp; IF(ISERROR(VLOOKUP(A28,【入力用】個人登録票!$A$59:$R$127,18,FALSE)),"",VLOOKUP(A28,【入力用】個人登録票!$A$59:$R$127,18,FALSE))</f>
        <v/>
      </c>
      <c r="C28" s="755" t="str">
        <f>IF(ISERROR(VLOOKUP(A28,【入力用】個人登録票!$A$21:$P$50,2,FALSE)),"",VLOOKUP(A28,【入力用】個人登録票!$A$21:$P$50,2,FALSE)) &amp; IF(ISERROR(VLOOKUP(A28,【入力用】個人登録票!$A$59:$P$127,2,FALSE)),"",VLOOKUP(A28,【入力用】個人登録票!$A$59:$P$127,2,FALSE))</f>
        <v/>
      </c>
      <c r="D28" s="756"/>
      <c r="E28" s="606" t="str">
        <f>IF(ISERROR(VLOOKUP(A28,【入力用】個人登録票!$A$21:$P$50,5,FALSE)),"",VLOOKUP(A28,【入力用】個人登録票!$A$21:$P$50,5,FALSE)) &amp; IF(ISERROR(VLOOKUP(A28,【入力用】個人登録票!$A$59:$P$127,5,FALSE)),"",VLOOKUP(A28,【入力用】個人登録票!$A$59:$P$127,5,FALSE))</f>
        <v/>
      </c>
      <c r="F28" s="607"/>
      <c r="G28" s="633" t="str">
        <f>TEXT(IF(ISERROR(VLOOKUP(A28,【入力用】個人登録票!$A$21:$P$50,12,FALSE)),"",VLOOKUP(A28,【入力用】個人登録票!$A$21:$P$50,12,FALSE)) &amp; IF(ISERROR(VLOOKUP(A28,【入力用】個人登録票!$A$59:$P$127,12,FALSE)),"",VLOOKUP(A28,【入力用】個人登録票!$A$59:$P$127,12,FALSE)),"yyyy/m/d")</f>
        <v/>
      </c>
      <c r="H28" s="633"/>
      <c r="I28" s="611" t="str">
        <f t="shared" si="1"/>
        <v/>
      </c>
      <c r="J28" s="611"/>
      <c r="K28" s="611"/>
      <c r="L28" s="611"/>
      <c r="M28" s="611"/>
      <c r="N28" s="611"/>
      <c r="O28" s="646" t="str">
        <f>IF(ISERROR(VLOOKUP(A28,【入力用】個人登録票!$A$21:$Q$50,17,FALSE)),"",VLOOKUP(A28,【入力用】個人登録票!$A$21:$Q$50,17,FALSE)) &amp; IF(ISERROR(VLOOKUP(A28,【入力用】個人登録票!$A$59:$Q$127,17,FALSE)),"",VLOOKUP(A28,【入力用】個人登録票!$A$59:$Q$127,17,FALSE))</f>
        <v/>
      </c>
      <c r="P28" s="647"/>
      <c r="Q28" s="647"/>
      <c r="R28" s="647"/>
      <c r="S28" s="647"/>
      <c r="T28" s="647"/>
      <c r="U28" s="647"/>
      <c r="V28" s="648"/>
      <c r="W28" s="686" t="str">
        <f>IF(ISERROR(VLOOKUP(A28,【入力用】個人登録票!$A$21:$P$50,16,FALSE)),"",VLOOKUP(A28,【入力用】個人登録票!$A$21:$P$50,16,FALSE)) &amp; IF(ISERROR(VLOOKUP(A28,【入力用】個人登録票!$A$59:$P$127,16,FALSE)),"",VLOOKUP(A28,【入力用】個人登録票!$A$59:$P$127,16,FALSE))</f>
        <v/>
      </c>
      <c r="X28" s="687"/>
      <c r="Y28" s="687"/>
      <c r="Z28" s="688"/>
      <c r="AA28" s="79" t="str">
        <f>IF(ISERROR(VLOOKUP(AJ28,【入力用】個人登録票!$A$21:$P$50,2,FALSE)),"",VLOOKUP(AJ28,【入力用】個人登録票!$A$21:$P$50,2,FALSE)) &amp; IF(ISERROR(VLOOKUP(AJ28,【入力用】個人登録票!$A$59:$P$127,2,FALSE)),"",VLOOKUP(AJ28,【入力用】個人登録票!$A$59:$P$127,2,FALSE))</f>
        <v/>
      </c>
      <c r="AB28" s="606" t="str">
        <f>IF(ISERROR(VLOOKUP(AJ28,【入力用】個人登録票!$A$21:$P$50,5,FALSE)),"",VLOOKUP(AJ28,【入力用】個人登録票!$A$21:$P$50,5,FALSE)) &amp; IF(ISERROR(VLOOKUP(AJ28,【入力用】個人登録票!$A$59:$P$127,5,FALSE)),"",VLOOKUP(AJ28,【入力用】個人登録票!$A$59:$P$127,5,FALSE))</f>
        <v/>
      </c>
      <c r="AC28" s="649"/>
      <c r="AD28" s="607"/>
      <c r="AE28" s="644" t="str">
        <f>TEXT(IF(ISERROR(VLOOKUP(AJ28,【入力用】個人登録票!$A$21:$P$50,12,FALSE)),"",VLOOKUP(AJ28,【入力用】個人登録票!$A$21:$P$50,12,FALSE)) &amp; IF(ISERROR(VLOOKUP(AJ28,【入力用】個人登録票!$A$59:$P$127,12,FALSE)),"",VLOOKUP(AJ28,【入力用】個人登録票!$A$59:$P$127,12,FALSE)),"yyyy/m/d")</f>
        <v/>
      </c>
      <c r="AF28" s="645"/>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IF(ISERROR(VLOOKUP(AJ28,【入力用】個人登録票!$A$21:$R$50,18,FALSE)),"",VLOOKUP(AJ28,【入力用】個人登録票!$A$21:$R$50,18,FALSE)) &amp; IF(ISERROR(VLOOKUP(AJ28,【入力用】個人登録票!$A$63:$R$127,18,FALSE)),"",VLOOKUP(AJ28,【入力用】個人登録票!$A$63:$R$127,18,FALSE))</f>
        <v/>
      </c>
    </row>
    <row r="29" spans="1:38" ht="27" customHeight="1">
      <c r="A29" s="75" t="s">
        <v>399</v>
      </c>
      <c r="B29" s="81" t="str">
        <f>IF(ISERROR(VLOOKUP(A29,【入力用】個人登録票!$A$21:$R$50,18,FALSE)),"",VLOOKUP(A29,【入力用】個人登録票!$A$21:$R$50,18,FALSE)) &amp; IF(ISERROR(VLOOKUP(A29,【入力用】個人登録票!$A$59:$R$127,18,FALSE)),"",VLOOKUP(A29,【入力用】個人登録票!$A$59:$R$127,18,FALSE))</f>
        <v/>
      </c>
      <c r="C29" s="755" t="str">
        <f>IF(ISERROR(VLOOKUP(A29,【入力用】個人登録票!$A$21:$P$50,2,FALSE)),"",VLOOKUP(A29,【入力用】個人登録票!$A$21:$P$50,2,FALSE)) &amp; IF(ISERROR(VLOOKUP(A29,【入力用】個人登録票!$A$59:$P$127,2,FALSE)),"",VLOOKUP(A29,【入力用】個人登録票!$A$59:$P$127,2,FALSE))</f>
        <v/>
      </c>
      <c r="D29" s="756"/>
      <c r="E29" s="606" t="str">
        <f>IF(ISERROR(VLOOKUP(A29,【入力用】個人登録票!$A$21:$P$50,5,FALSE)),"",VLOOKUP(A29,【入力用】個人登録票!$A$21:$P$50,5,FALSE)) &amp; IF(ISERROR(VLOOKUP(A29,【入力用】個人登録票!$A$59:$P$127,5,FALSE)),"",VLOOKUP(A29,【入力用】個人登録票!$A$59:$P$127,5,FALSE))</f>
        <v/>
      </c>
      <c r="F29" s="607"/>
      <c r="G29" s="633" t="str">
        <f>TEXT(IF(ISERROR(VLOOKUP(A29,【入力用】個人登録票!$A$21:$P$50,12,FALSE)),"",VLOOKUP(A29,【入力用】個人登録票!$A$21:$P$50,12,FALSE)) &amp; IF(ISERROR(VLOOKUP(A29,【入力用】個人登録票!$A$59:$P$127,12,FALSE)),"",VLOOKUP(A29,【入力用】個人登録票!$A$59:$P$127,12,FALSE)),"yyyy/m/d")</f>
        <v/>
      </c>
      <c r="H29" s="633"/>
      <c r="I29" s="611" t="str">
        <f t="shared" si="1"/>
        <v/>
      </c>
      <c r="J29" s="611"/>
      <c r="K29" s="611"/>
      <c r="L29" s="611"/>
      <c r="M29" s="611"/>
      <c r="N29" s="611"/>
      <c r="O29" s="646" t="str">
        <f>IF(ISERROR(VLOOKUP(A29,【入力用】個人登録票!$A$21:$Q$50,17,FALSE)),"",VLOOKUP(A29,【入力用】個人登録票!$A$21:$Q$50,17,FALSE)) &amp; IF(ISERROR(VLOOKUP(A29,【入力用】個人登録票!$A$59:$Q$127,17,FALSE)),"",VLOOKUP(A29,【入力用】個人登録票!$A$59:$Q$127,17,FALSE))</f>
        <v/>
      </c>
      <c r="P29" s="647"/>
      <c r="Q29" s="647"/>
      <c r="R29" s="647"/>
      <c r="S29" s="647"/>
      <c r="T29" s="647"/>
      <c r="U29" s="647"/>
      <c r="V29" s="648"/>
      <c r="W29" s="686" t="str">
        <f>IF(ISERROR(VLOOKUP(A29,【入力用】個人登録票!$A$21:$P$50,16,FALSE)),"",VLOOKUP(A29,【入力用】個人登録票!$A$21:$P$50,16,FALSE)) &amp; IF(ISERROR(VLOOKUP(A29,【入力用】個人登録票!$A$59:$P$127,16,FALSE)),"",VLOOKUP(A29,【入力用】個人登録票!$A$59:$P$127,16,FALSE))</f>
        <v/>
      </c>
      <c r="X29" s="687"/>
      <c r="Y29" s="687"/>
      <c r="Z29" s="688"/>
      <c r="AA29" s="79" t="str">
        <f>IF(ISERROR(VLOOKUP(AJ29,【入力用】個人登録票!$A$21:$P$50,2,FALSE)),"",VLOOKUP(AJ29,【入力用】個人登録票!$A$21:$P$50,2,FALSE)) &amp; IF(ISERROR(VLOOKUP(AJ29,【入力用】個人登録票!$A$59:$P$127,2,FALSE)),"",VLOOKUP(AJ29,【入力用】個人登録票!$A$59:$P$127,2,FALSE))</f>
        <v/>
      </c>
      <c r="AB29" s="606" t="str">
        <f>IF(ISERROR(VLOOKUP(AJ29,【入力用】個人登録票!$A$21:$P$50,5,FALSE)),"",VLOOKUP(AJ29,【入力用】個人登録票!$A$21:$P$50,5,FALSE)) &amp; IF(ISERROR(VLOOKUP(AJ29,【入力用】個人登録票!$A$59:$P$127,5,FALSE)),"",VLOOKUP(AJ29,【入力用】個人登録票!$A$59:$P$127,5,FALSE))</f>
        <v/>
      </c>
      <c r="AC29" s="649"/>
      <c r="AD29" s="607"/>
      <c r="AE29" s="644" t="str">
        <f>TEXT(IF(ISERROR(VLOOKUP(AJ29,【入力用】個人登録票!$A$21:$P$50,12,FALSE)),"",VLOOKUP(AJ29,【入力用】個人登録票!$A$21:$P$50,12,FALSE)) &amp; IF(ISERROR(VLOOKUP(AJ29,【入力用】個人登録票!$A$59:$P$127,12,FALSE)),"",VLOOKUP(AJ29,【入力用】個人登録票!$A$59:$P$127,12,FALSE)),"yyyy/m/d")</f>
        <v/>
      </c>
      <c r="AF29" s="645"/>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IF(ISERROR(VLOOKUP(AJ29,【入力用】個人登録票!$A$21:$R$50,18,FALSE)),"",VLOOKUP(AJ29,【入力用】個人登録票!$A$21:$R$50,18,FALSE)) &amp; IF(ISERROR(VLOOKUP(AJ29,【入力用】個人登録票!$A$63:$R$127,18,FALSE)),"",VLOOKUP(AJ29,【入力用】個人登録票!$A$63:$R$127,18,FALSE))</f>
        <v/>
      </c>
    </row>
    <row r="30" spans="1:38" ht="27" customHeight="1">
      <c r="A30" s="75" t="s">
        <v>400</v>
      </c>
      <c r="B30" s="81" t="str">
        <f>IF(ISERROR(VLOOKUP(A30,【入力用】個人登録票!$A$21:$R$50,18,FALSE)),"",VLOOKUP(A30,【入力用】個人登録票!$A$21:$R$50,18,FALSE)) &amp; IF(ISERROR(VLOOKUP(A30,【入力用】個人登録票!$A$59:$R$127,18,FALSE)),"",VLOOKUP(A30,【入力用】個人登録票!$A$59:$R$127,18,FALSE))</f>
        <v/>
      </c>
      <c r="C30" s="755" t="str">
        <f>IF(ISERROR(VLOOKUP(A30,【入力用】個人登録票!$A$21:$P$50,2,FALSE)),"",VLOOKUP(A30,【入力用】個人登録票!$A$21:$P$50,2,FALSE)) &amp; IF(ISERROR(VLOOKUP(A30,【入力用】個人登録票!$A$59:$P$127,2,FALSE)),"",VLOOKUP(A30,【入力用】個人登録票!$A$59:$P$127,2,FALSE))</f>
        <v/>
      </c>
      <c r="D30" s="756"/>
      <c r="E30" s="606" t="str">
        <f>IF(ISERROR(VLOOKUP(A30,【入力用】個人登録票!$A$21:$P$50,5,FALSE)),"",VLOOKUP(A30,【入力用】個人登録票!$A$21:$P$50,5,FALSE)) &amp; IF(ISERROR(VLOOKUP(A30,【入力用】個人登録票!$A$59:$P$127,5,FALSE)),"",VLOOKUP(A30,【入力用】個人登録票!$A$59:$P$127,5,FALSE))</f>
        <v/>
      </c>
      <c r="F30" s="607"/>
      <c r="G30" s="633" t="str">
        <f>TEXT(IF(ISERROR(VLOOKUP(A30,【入力用】個人登録票!$A$21:$P$50,12,FALSE)),"",VLOOKUP(A30,【入力用】個人登録票!$A$21:$P$50,12,FALSE)) &amp; IF(ISERROR(VLOOKUP(A30,【入力用】個人登録票!$A$59:$P$127,12,FALSE)),"",VLOOKUP(A30,【入力用】個人登録票!$A$59:$P$127,12,FALSE)),"yyyy/m/d")</f>
        <v/>
      </c>
      <c r="H30" s="633"/>
      <c r="I30" s="611" t="str">
        <f t="shared" si="1"/>
        <v/>
      </c>
      <c r="J30" s="611"/>
      <c r="K30" s="611"/>
      <c r="L30" s="611"/>
      <c r="M30" s="611"/>
      <c r="N30" s="611"/>
      <c r="O30" s="646" t="str">
        <f>IF(ISERROR(VLOOKUP(A30,【入力用】個人登録票!$A$21:$Q$50,17,FALSE)),"",VLOOKUP(A30,【入力用】個人登録票!$A$21:$Q$50,17,FALSE)) &amp; IF(ISERROR(VLOOKUP(A30,【入力用】個人登録票!$A$59:$Q$127,17,FALSE)),"",VLOOKUP(A30,【入力用】個人登録票!$A$59:$Q$127,17,FALSE))</f>
        <v/>
      </c>
      <c r="P30" s="647"/>
      <c r="Q30" s="647"/>
      <c r="R30" s="647"/>
      <c r="S30" s="647"/>
      <c r="T30" s="647"/>
      <c r="U30" s="647"/>
      <c r="V30" s="648"/>
      <c r="W30" s="686" t="str">
        <f>IF(ISERROR(VLOOKUP(A30,【入力用】個人登録票!$A$21:$P$50,16,FALSE)),"",VLOOKUP(A30,【入力用】個人登録票!$A$21:$P$50,16,FALSE)) &amp; IF(ISERROR(VLOOKUP(A30,【入力用】個人登録票!$A$59:$P$127,16,FALSE)),"",VLOOKUP(A30,【入力用】個人登録票!$A$59:$P$127,16,FALSE))</f>
        <v/>
      </c>
      <c r="X30" s="687"/>
      <c r="Y30" s="687"/>
      <c r="Z30" s="688"/>
      <c r="AA30" s="79" t="str">
        <f>IF(ISERROR(VLOOKUP(AJ30,【入力用】個人登録票!$A$21:$P$50,2,FALSE)),"",VLOOKUP(AJ30,【入力用】個人登録票!$A$21:$P$50,2,FALSE)) &amp; IF(ISERROR(VLOOKUP(AJ30,【入力用】個人登録票!$A$59:$P$127,2,FALSE)),"",VLOOKUP(AJ30,【入力用】個人登録票!$A$59:$P$127,2,FALSE))</f>
        <v/>
      </c>
      <c r="AB30" s="606" t="str">
        <f>IF(ISERROR(VLOOKUP(AJ30,【入力用】個人登録票!$A$21:$P$50,5,FALSE)),"",VLOOKUP(AJ30,【入力用】個人登録票!$A$21:$P$50,5,FALSE)) &amp; IF(ISERROR(VLOOKUP(AJ30,【入力用】個人登録票!$A$59:$P$127,5,FALSE)),"",VLOOKUP(AJ30,【入力用】個人登録票!$A$59:$P$127,5,FALSE))</f>
        <v/>
      </c>
      <c r="AC30" s="649"/>
      <c r="AD30" s="607"/>
      <c r="AE30" s="644" t="str">
        <f>TEXT(IF(ISERROR(VLOOKUP(AJ30,【入力用】個人登録票!$A$21:$P$50,12,FALSE)),"",VLOOKUP(AJ30,【入力用】個人登録票!$A$21:$P$50,12,FALSE)) &amp; IF(ISERROR(VLOOKUP(AJ30,【入力用】個人登録票!$A$59:$P$127,12,FALSE)),"",VLOOKUP(AJ30,【入力用】個人登録票!$A$59:$P$127,12,FALSE)),"yyyy/m/d")</f>
        <v/>
      </c>
      <c r="AF30" s="645"/>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IF(ISERROR(VLOOKUP(AJ30,【入力用】個人登録票!$A$21:$R$50,18,FALSE)),"",VLOOKUP(AJ30,【入力用】個人登録票!$A$21:$R$50,18,FALSE)) &amp; IF(ISERROR(VLOOKUP(AJ30,【入力用】個人登録票!$A$63:$R$127,18,FALSE)),"",VLOOKUP(AJ30,【入力用】個人登録票!$A$63:$R$127,18,FALSE))</f>
        <v/>
      </c>
    </row>
    <row r="31" spans="1:38" ht="27" customHeight="1" thickBot="1">
      <c r="A31" s="75" t="s">
        <v>308</v>
      </c>
      <c r="B31" s="81" t="str">
        <f>IF(ISERROR(VLOOKUP(A31,【入力用】個人登録票!$A$21:$R$50,18,FALSE)),"",VLOOKUP(A31,【入力用】個人登録票!$A$21:$R$50,18,FALSE)) &amp; IF(ISERROR(VLOOKUP(A31,【入力用】個人登録票!$A$59:$R$127,18,FALSE)),"",VLOOKUP(A31,【入力用】個人登録票!$A$59:$R$127,18,FALSE))</f>
        <v/>
      </c>
      <c r="C31" s="773" t="str">
        <f>IF(ISERROR(VLOOKUP(A31,【入力用】個人登録票!$A$21:$P$50,2,FALSE)),"",VLOOKUP(A31,【入力用】個人登録票!$A$21:$P$50,2,FALSE)) &amp; IF(ISERROR(VLOOKUP(A31,【入力用】個人登録票!$A$59:$P$127,2,FALSE)),"",VLOOKUP(A31,【入力用】個人登録票!$A$59:$P$127,2,FALSE))</f>
        <v/>
      </c>
      <c r="D31" s="774"/>
      <c r="E31" s="689" t="str">
        <f>IF(ISERROR(VLOOKUP(A31,【入力用】個人登録票!$A$21:$P$50,5,FALSE)),"",VLOOKUP(A31,【入力用】個人登録票!$A$21:$P$50,5,FALSE)) &amp; IF(ISERROR(VLOOKUP(A31,【入力用】個人登録票!$A$59:$P$127,5,FALSE)),"",VLOOKUP(A31,【入力用】個人登録票!$A$59:$P$127,5,FALSE))</f>
        <v/>
      </c>
      <c r="F31" s="690"/>
      <c r="G31" s="691" t="str">
        <f>TEXT(IF(ISERROR(VLOOKUP(A31,【入力用】個人登録票!$A$21:$P$50,12,FALSE)),"",VLOOKUP(A31,【入力用】個人登録票!$A$21:$P$50,12,FALSE)) &amp; IF(ISERROR(VLOOKUP(A31,【入力用】個人登録票!$A$59:$P$127,12,FALSE)),"",VLOOKUP(A31,【入力用】個人登録票!$A$59:$P$127,12,FALSE)),"yyyy/m/d")</f>
        <v/>
      </c>
      <c r="H31" s="691"/>
      <c r="I31" s="698" t="str">
        <f t="shared" si="1"/>
        <v/>
      </c>
      <c r="J31" s="698"/>
      <c r="K31" s="698"/>
      <c r="L31" s="698"/>
      <c r="M31" s="698"/>
      <c r="N31" s="698"/>
      <c r="O31" s="695" t="str">
        <f>IF(ISERROR(VLOOKUP(A31,【入力用】個人登録票!$A$21:$Q$50,17,FALSE)),"",VLOOKUP(A31,【入力用】個人登録票!$A$21:$Q$50,17,FALSE)) &amp; IF(ISERROR(VLOOKUP(A31,【入力用】個人登録票!$A$59:$Q$127,17,FALSE)),"",VLOOKUP(A31,【入力用】個人登録票!$A$59:$Q$127,17,FALSE))</f>
        <v/>
      </c>
      <c r="P31" s="696"/>
      <c r="Q31" s="696"/>
      <c r="R31" s="696"/>
      <c r="S31" s="696"/>
      <c r="T31" s="696"/>
      <c r="U31" s="696"/>
      <c r="V31" s="697"/>
      <c r="W31" s="730" t="str">
        <f>IF(ISERROR(VLOOKUP(A31,【入力用】個人登録票!$A$21:$P$50,16,FALSE)),"",VLOOKUP(A31,【入力用】個人登録票!$A$21:$P$50,16,FALSE)) &amp; IF(ISERROR(VLOOKUP(A31,【入力用】個人登録票!$A$59:$P$127,16,FALSE)),"",VLOOKUP(A31,【入力用】個人登録票!$A$59:$P$127,16,FALSE))</f>
        <v/>
      </c>
      <c r="X31" s="731"/>
      <c r="Y31" s="731"/>
      <c r="Z31" s="732"/>
      <c r="AA31" s="82" t="str">
        <f>IF(ISERROR(VLOOKUP(AJ31,【入力用】個人登録票!$A$21:$P$50,2,FALSE)),"",VLOOKUP(AJ31,【入力用】個人登録票!$A$21:$P$50,2,FALSE)) &amp; IF(ISERROR(VLOOKUP(AJ31,【入力用】個人登録票!$A$59:$P$127,2,FALSE)),"",VLOOKUP(AJ31,【入力用】個人登録票!$A$59:$P$127,2,FALSE))</f>
        <v/>
      </c>
      <c r="AB31" s="689" t="str">
        <f>IF(ISERROR(VLOOKUP(AJ31,【入力用】個人登録票!$A$21:$P$50,5,FALSE)),"",VLOOKUP(AJ31,【入力用】個人登録票!$A$21:$P$50,5,FALSE)) &amp; IF(ISERROR(VLOOKUP(AJ31,【入力用】個人登録票!$A$59:$P$127,5,FALSE)),"",VLOOKUP(AJ31,【入力用】個人登録票!$A$59:$P$127,5,FALSE))</f>
        <v/>
      </c>
      <c r="AC31" s="692"/>
      <c r="AD31" s="690"/>
      <c r="AE31" s="693" t="str">
        <f>TEXT(IF(ISERROR(VLOOKUP(AJ31,【入力用】個人登録票!$A$21:$P$50,12,FALSE)),"",VLOOKUP(AJ31,【入力用】個人登録票!$A$21:$P$50,12,FALSE)) &amp; IF(ISERROR(VLOOKUP(AJ31,【入力用】個人登録票!$A$59:$P$127,12,FALSE)),"",VLOOKUP(AJ31,【入力用】個人登録票!$A$59:$P$127,12,FALSE)),"yyyy/m/d")</f>
        <v/>
      </c>
      <c r="AF31" s="694"/>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IF(ISERROR(VLOOKUP(AJ31,【入力用】個人登録票!$A$21:$R$50,18,FALSE)),"",VLOOKUP(AJ31,【入力用】個人登録票!$A$21:$R$50,18,FALSE)) &amp; IF(ISERROR(VLOOKUP(AJ31,【入力用】個人登録票!$A$63:$R$127,18,FALSE)),"",VLOOKUP(AJ31,【入力用】個人登録票!$A$63:$R$127,18,FALSE))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40" t="s">
        <v>52</v>
      </c>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row>
    <row r="34" spans="3:50" ht="12.75" customHeight="1">
      <c r="C34" s="2"/>
      <c r="D34" s="640" t="s">
        <v>53</v>
      </c>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row>
    <row r="35" spans="3:50" ht="18" customHeight="1" thickBot="1">
      <c r="C35" s="2"/>
      <c r="D35" s="2"/>
      <c r="E35" s="590" t="str">
        <f>E2</f>
        <v>Ａ 表 （日本協会）</v>
      </c>
      <c r="F35" s="591"/>
      <c r="G35" s="591"/>
      <c r="H35" s="3"/>
      <c r="I35" s="3"/>
      <c r="J35" s="3"/>
      <c r="K35" s="3"/>
      <c r="L35" s="705">
        <f>L2</f>
        <v>2025</v>
      </c>
      <c r="M35" s="705"/>
      <c r="N35" s="3" t="s">
        <v>49</v>
      </c>
      <c r="O35" s="3"/>
      <c r="P35" s="3"/>
      <c r="Q35" s="3"/>
      <c r="R35" s="3" t="s">
        <v>50</v>
      </c>
      <c r="S35" s="3"/>
      <c r="T35" s="3"/>
      <c r="U35" s="46" t="s">
        <v>55</v>
      </c>
      <c r="V35" s="758" t="s">
        <v>199</v>
      </c>
      <c r="W35" s="758"/>
      <c r="X35" s="48">
        <f>X2</f>
        <v>0</v>
      </c>
      <c r="Y35" s="48"/>
      <c r="Z35" s="3"/>
      <c r="AA35" s="3"/>
      <c r="AB35" s="3"/>
      <c r="AC35" s="3"/>
      <c r="AD35" s="3"/>
      <c r="AE35" s="3"/>
      <c r="AF35" s="3" t="s">
        <v>51</v>
      </c>
      <c r="AG35" s="2"/>
      <c r="AH35" s="2"/>
      <c r="AI35" s="2"/>
    </row>
    <row r="36" spans="3:50" ht="18.75" customHeight="1">
      <c r="C36" s="50"/>
      <c r="D36" s="51"/>
      <c r="E36" s="51"/>
      <c r="F36" s="52"/>
      <c r="G36" s="53"/>
      <c r="H36" s="727"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724" t="s">
        <v>8</v>
      </c>
      <c r="D37" s="591"/>
      <c r="E37" s="725"/>
      <c r="F37" s="59"/>
      <c r="G37" s="97"/>
      <c r="H37" s="728"/>
      <c r="I37" s="585" t="s">
        <v>13</v>
      </c>
      <c r="J37" s="585" t="s">
        <v>19</v>
      </c>
      <c r="K37" s="585" t="s">
        <v>20</v>
      </c>
      <c r="L37" s="585" t="s">
        <v>21</v>
      </c>
      <c r="M37" s="585" t="s">
        <v>22</v>
      </c>
      <c r="N37" s="585" t="s">
        <v>23</v>
      </c>
      <c r="O37" s="585" t="s">
        <v>24</v>
      </c>
      <c r="P37" s="585" t="s">
        <v>25</v>
      </c>
      <c r="Q37" s="585" t="s">
        <v>26</v>
      </c>
      <c r="R37" s="585" t="s">
        <v>54</v>
      </c>
      <c r="S37" s="585" t="s">
        <v>27</v>
      </c>
      <c r="T37" s="585" t="s">
        <v>28</v>
      </c>
      <c r="U37" s="585" t="s">
        <v>29</v>
      </c>
      <c r="V37" s="585" t="s">
        <v>30</v>
      </c>
      <c r="W37" s="585" t="s">
        <v>31</v>
      </c>
      <c r="X37" s="585" t="s">
        <v>32</v>
      </c>
      <c r="Y37" s="585" t="s">
        <v>33</v>
      </c>
      <c r="Z37" s="585" t="s">
        <v>34</v>
      </c>
      <c r="AA37" s="585" t="s">
        <v>35</v>
      </c>
      <c r="AB37" s="585" t="s">
        <v>36</v>
      </c>
      <c r="AC37" s="598" t="s">
        <v>37</v>
      </c>
      <c r="AD37" s="60">
        <v>1</v>
      </c>
      <c r="AE37" s="701" t="s">
        <v>253</v>
      </c>
      <c r="AF37" s="701"/>
      <c r="AG37" s="701"/>
      <c r="AH37" s="701"/>
      <c r="AI37" s="702"/>
    </row>
    <row r="38" spans="3:50" ht="30" customHeight="1">
      <c r="C38" s="726"/>
      <c r="D38" s="591"/>
      <c r="E38" s="725"/>
      <c r="F38" s="699">
        <f>F5</f>
        <v>0</v>
      </c>
      <c r="G38" s="700"/>
      <c r="H38" s="728"/>
      <c r="I38" s="586"/>
      <c r="J38" s="586"/>
      <c r="K38" s="586"/>
      <c r="L38" s="586"/>
      <c r="M38" s="586"/>
      <c r="N38" s="586"/>
      <c r="O38" s="586"/>
      <c r="P38" s="586"/>
      <c r="Q38" s="586"/>
      <c r="R38" s="586"/>
      <c r="S38" s="586"/>
      <c r="T38" s="586"/>
      <c r="U38" s="586"/>
      <c r="V38" s="586"/>
      <c r="W38" s="586"/>
      <c r="X38" s="586"/>
      <c r="Y38" s="586"/>
      <c r="Z38" s="586"/>
      <c r="AA38" s="586"/>
      <c r="AB38" s="586"/>
      <c r="AC38" s="599"/>
      <c r="AD38" s="61">
        <v>2</v>
      </c>
      <c r="AE38" s="701" t="s">
        <v>46</v>
      </c>
      <c r="AF38" s="701"/>
      <c r="AG38" s="701"/>
      <c r="AH38" s="701"/>
      <c r="AI38" s="702"/>
    </row>
    <row r="39" spans="3:50" ht="9" customHeight="1">
      <c r="C39" s="733" t="s">
        <v>9</v>
      </c>
      <c r="D39" s="591"/>
      <c r="E39" s="725"/>
      <c r="F39" s="59"/>
      <c r="G39" s="62"/>
      <c r="H39" s="728"/>
      <c r="I39" s="586"/>
      <c r="J39" s="586"/>
      <c r="K39" s="586"/>
      <c r="L39" s="586"/>
      <c r="M39" s="586"/>
      <c r="N39" s="586"/>
      <c r="O39" s="586"/>
      <c r="P39" s="586"/>
      <c r="Q39" s="586"/>
      <c r="R39" s="586"/>
      <c r="S39" s="586"/>
      <c r="T39" s="586"/>
      <c r="U39" s="586"/>
      <c r="V39" s="586"/>
      <c r="W39" s="586"/>
      <c r="X39" s="586"/>
      <c r="Y39" s="586"/>
      <c r="Z39" s="586"/>
      <c r="AA39" s="586"/>
      <c r="AB39" s="586"/>
      <c r="AC39" s="599"/>
      <c r="AD39" s="61"/>
      <c r="AE39" s="63"/>
      <c r="AF39" s="63"/>
      <c r="AG39" s="63"/>
      <c r="AH39" s="63"/>
      <c r="AI39" s="86"/>
    </row>
    <row r="40" spans="3:50" ht="27.75" customHeight="1" thickBot="1">
      <c r="C40" s="734"/>
      <c r="D40" s="710"/>
      <c r="E40" s="711"/>
      <c r="F40" s="59"/>
      <c r="G40" s="64">
        <f>G7</f>
        <v>0</v>
      </c>
      <c r="H40" s="729"/>
      <c r="I40" s="587"/>
      <c r="J40" s="587"/>
      <c r="K40" s="587"/>
      <c r="L40" s="587"/>
      <c r="M40" s="587"/>
      <c r="N40" s="587"/>
      <c r="O40" s="587"/>
      <c r="P40" s="587"/>
      <c r="Q40" s="587"/>
      <c r="R40" s="587"/>
      <c r="S40" s="587"/>
      <c r="T40" s="587"/>
      <c r="U40" s="587"/>
      <c r="V40" s="587"/>
      <c r="W40" s="587"/>
      <c r="X40" s="587"/>
      <c r="Y40" s="587"/>
      <c r="Z40" s="587"/>
      <c r="AA40" s="587"/>
      <c r="AB40" s="587"/>
      <c r="AC40" s="600"/>
      <c r="AD40" s="65">
        <v>3</v>
      </c>
      <c r="AE40" s="66" t="s">
        <v>47</v>
      </c>
      <c r="AF40" s="63"/>
      <c r="AG40" s="63"/>
      <c r="AH40" s="63"/>
      <c r="AI40" s="86"/>
    </row>
    <row r="41" spans="3:50" ht="13.5" customHeight="1">
      <c r="C41" s="712" t="s">
        <v>7</v>
      </c>
      <c r="D41" s="713"/>
      <c r="E41" s="714"/>
      <c r="F41" s="671">
        <f>IF($F$8="","",$F$8)</f>
        <v>0</v>
      </c>
      <c r="G41" s="672"/>
      <c r="H41" s="672"/>
      <c r="I41" s="672"/>
      <c r="J41" s="672"/>
      <c r="K41" s="672"/>
      <c r="L41" s="672"/>
      <c r="M41" s="672"/>
      <c r="N41" s="672"/>
      <c r="O41" s="672"/>
      <c r="P41" s="672"/>
      <c r="Q41" s="672"/>
      <c r="R41" s="672"/>
      <c r="S41" s="672"/>
      <c r="T41" s="750" t="s">
        <v>133</v>
      </c>
      <c r="U41" s="750"/>
      <c r="V41" s="750"/>
      <c r="W41" s="750"/>
      <c r="X41" s="750"/>
      <c r="Y41" s="750"/>
      <c r="Z41" s="751" t="s">
        <v>57</v>
      </c>
      <c r="AA41" s="751">
        <f>$AA$8</f>
        <v>0</v>
      </c>
      <c r="AB41" s="604" t="s">
        <v>58</v>
      </c>
      <c r="AC41" s="604" t="s">
        <v>59</v>
      </c>
      <c r="AD41" s="735">
        <v>4</v>
      </c>
      <c r="AE41" s="737" t="s">
        <v>48</v>
      </c>
      <c r="AF41" s="737"/>
      <c r="AG41" s="737"/>
      <c r="AH41" s="737"/>
      <c r="AI41" s="738"/>
    </row>
    <row r="42" spans="3:50" ht="13.5" customHeight="1" thickBot="1">
      <c r="C42" s="734"/>
      <c r="D42" s="710"/>
      <c r="E42" s="711"/>
      <c r="F42" s="673"/>
      <c r="G42" s="674"/>
      <c r="H42" s="674"/>
      <c r="I42" s="674"/>
      <c r="J42" s="674"/>
      <c r="K42" s="674"/>
      <c r="L42" s="674"/>
      <c r="M42" s="674"/>
      <c r="N42" s="674"/>
      <c r="O42" s="674"/>
      <c r="P42" s="674"/>
      <c r="Q42" s="674"/>
      <c r="R42" s="674"/>
      <c r="S42" s="674"/>
      <c r="T42" s="741" t="s">
        <v>134</v>
      </c>
      <c r="U42" s="741"/>
      <c r="V42" s="741"/>
      <c r="W42" s="741"/>
      <c r="X42" s="741"/>
      <c r="Y42" s="741"/>
      <c r="Z42" s="629"/>
      <c r="AA42" s="629"/>
      <c r="AB42" s="605"/>
      <c r="AC42" s="605"/>
      <c r="AD42" s="736"/>
      <c r="AE42" s="739"/>
      <c r="AF42" s="739"/>
      <c r="AG42" s="739"/>
      <c r="AH42" s="739"/>
      <c r="AI42" s="740"/>
    </row>
    <row r="43" spans="3:50" ht="13.5" customHeight="1">
      <c r="C43" s="712" t="s">
        <v>14</v>
      </c>
      <c r="D43" s="713"/>
      <c r="E43" s="714"/>
      <c r="F43" s="67" t="s">
        <v>15</v>
      </c>
      <c r="G43" s="742">
        <f>IF($G$10="","",$G$10)</f>
        <v>0</v>
      </c>
      <c r="H43" s="743"/>
      <c r="I43" s="743"/>
      <c r="J43" s="743"/>
      <c r="K43" s="743"/>
      <c r="L43" s="743"/>
      <c r="M43" s="743"/>
      <c r="N43" s="743"/>
      <c r="O43" s="743"/>
      <c r="P43" s="743"/>
      <c r="Q43" s="743"/>
      <c r="R43" s="743"/>
      <c r="S43" s="743"/>
      <c r="T43" s="743"/>
      <c r="U43" s="743"/>
      <c r="V43" s="743"/>
      <c r="W43" s="743"/>
      <c r="X43" s="743"/>
      <c r="Y43" s="743"/>
      <c r="Z43" s="744"/>
      <c r="AA43" s="583" t="s">
        <v>17</v>
      </c>
      <c r="AB43" s="661" t="s">
        <v>10</v>
      </c>
      <c r="AC43" s="661"/>
      <c r="AD43" s="655"/>
      <c r="AE43" s="655" t="s">
        <v>11</v>
      </c>
      <c r="AF43" s="655"/>
      <c r="AG43" s="68" t="s">
        <v>38</v>
      </c>
      <c r="AH43" s="655" t="s">
        <v>40</v>
      </c>
      <c r="AI43" s="748" t="s">
        <v>41</v>
      </c>
      <c r="AJ43" s="776"/>
      <c r="AU43" s="653"/>
      <c r="AV43" s="653"/>
      <c r="AW43" s="653"/>
      <c r="AX43" s="654"/>
    </row>
    <row r="44" spans="3:50" ht="13.5" customHeight="1" thickBot="1">
      <c r="C44" s="709" t="s">
        <v>6</v>
      </c>
      <c r="D44" s="710"/>
      <c r="E44" s="711"/>
      <c r="F44" s="69">
        <f>IF($F$11="","",$F$11)</f>
        <v>0</v>
      </c>
      <c r="G44" s="745"/>
      <c r="H44" s="746"/>
      <c r="I44" s="746"/>
      <c r="J44" s="746"/>
      <c r="K44" s="746"/>
      <c r="L44" s="746"/>
      <c r="M44" s="746"/>
      <c r="N44" s="746"/>
      <c r="O44" s="746"/>
      <c r="P44" s="746"/>
      <c r="Q44" s="746"/>
      <c r="R44" s="746"/>
      <c r="S44" s="746"/>
      <c r="T44" s="746"/>
      <c r="U44" s="746"/>
      <c r="V44" s="746"/>
      <c r="W44" s="746"/>
      <c r="X44" s="746"/>
      <c r="Y44" s="746"/>
      <c r="Z44" s="747"/>
      <c r="AA44" s="584"/>
      <c r="AB44" s="589"/>
      <c r="AC44" s="589"/>
      <c r="AD44" s="589"/>
      <c r="AE44" s="589"/>
      <c r="AF44" s="589"/>
      <c r="AG44" s="98" t="s">
        <v>39</v>
      </c>
      <c r="AH44" s="589"/>
      <c r="AI44" s="749"/>
      <c r="AJ44" s="776"/>
      <c r="AU44" s="653"/>
      <c r="AV44" s="653"/>
      <c r="AW44" s="653"/>
      <c r="AX44" s="654"/>
    </row>
    <row r="45" spans="3:50" ht="13.5" customHeight="1">
      <c r="C45" s="712" t="s">
        <v>14</v>
      </c>
      <c r="D45" s="713"/>
      <c r="E45" s="714"/>
      <c r="F45" s="71" t="s">
        <v>15</v>
      </c>
      <c r="G45" s="742">
        <f>IF($G$12="","",$G$12)</f>
        <v>0</v>
      </c>
      <c r="H45" s="743"/>
      <c r="I45" s="743"/>
      <c r="J45" s="743"/>
      <c r="K45" s="743"/>
      <c r="L45" s="743"/>
      <c r="M45" s="743"/>
      <c r="N45" s="743"/>
      <c r="O45" s="743"/>
      <c r="P45" s="743"/>
      <c r="Q45" s="743"/>
      <c r="R45" s="743"/>
      <c r="S45" s="743"/>
      <c r="T45" s="743"/>
      <c r="U45" s="743"/>
      <c r="V45" s="743"/>
      <c r="W45" s="743"/>
      <c r="X45" s="743"/>
      <c r="Y45" s="743"/>
      <c r="Z45" s="743"/>
      <c r="AA45" s="596" t="str">
        <f>IF(ISERROR(VLOOKUP(AJ45,【入力用】個人登録票!$A$21:$P$50,2,FALSE)),"",VLOOKUP(AJ45,【入力用】個人登録票!$A$21:$P$50,2,FALSE)) &amp; IF(ISERROR(VLOOKUP(AJ45,【入力用】個人登録票!$A$59:$P$127,2,FALSE)),"",VLOOKUP(AJ45,【入力用】個人登録票!$A$59:$P$127,2,FALSE))</f>
        <v/>
      </c>
      <c r="AB45" s="588" t="str">
        <f>IF(ISERROR(VLOOKUP(AJ45,【入力用】個人登録票!$A$21:$P$50,5,FALSE)),"",VLOOKUP(AJ45,【入力用】個人登録票!$A$21:$P$50,5,FALSE)) &amp; IF(ISERROR(VLOOKUP(AJ45,【入力用】個人登録票!$A$59:$P$127,5,FALSE)),"",VLOOKUP(AJ45,【入力用】個人登録票!$A$59:$P$127,5,FALSE))</f>
        <v/>
      </c>
      <c r="AC45" s="589"/>
      <c r="AD45" s="589"/>
      <c r="AE45" s="636" t="str">
        <f>TEXT(IF(ISERROR(VLOOKUP(AJ45,【入力用】個人登録票!$A$21:$P$50,12,FALSE)),"",VLOOKUP(AJ45,【入力用】個人登録票!$A$21:$P$50,12,FALSE)) &amp; IF(ISERROR(VLOOKUP(AJ45,【入力用】個人登録票!$A$59:$P$127,12,FALSE)),"",VLOOKUP(AJ45,【入力用】個人登録票!$A$59:$P$127,12,FALSE)),"yyyy/m/d")</f>
        <v/>
      </c>
      <c r="AF45" s="637"/>
      <c r="AG45" s="754" t="str">
        <f>IF(AA45="","",$F$8)</f>
        <v/>
      </c>
      <c r="AH45" s="634" t="str">
        <f>IF(ISERROR(VLOOKUP(AJ45,【入力用】個人登録票!$A$21:$Q$50,17,FALSE)),"",VLOOKUP(AJ45,【入力用】個人登録票!$A$21:$Q$50,17,FALSE)) &amp; IF(ISERROR(VLOOKUP(AJ45,【入力用】個人登録票!$A$59:$Q$127,17,FALSE)),"",VLOOKUP(AJ45,【入力用】個人登録票!$A$59:$Q$127,17,FALSE))</f>
        <v/>
      </c>
      <c r="AI45" s="669" t="str">
        <f>IF(ISERROR(VLOOKUP(AJ45,【入力用】個人登録票!$A$21:$P$50,16,FALSE)),"",VLOOKUP(AJ45,【入力用】個人登録票!$A$21:$P$50,16,FALSE)) &amp; IF(ISERROR(VLOOKUP(AJ45,【入力用】個人登録票!$A$59:$P$127,16,FALSE)),"",VLOOKUP(AJ45,【入力用】個人登録票!$A$59:$P$127,16,FALSE))</f>
        <v/>
      </c>
      <c r="AJ45" s="662" t="s">
        <v>403</v>
      </c>
      <c r="AK45" s="663" t="str">
        <f>IF(ISERROR(VLOOKUP(AJ45,【入力用】個人登録票!$A$21:$R$50,18,FALSE)),"",VLOOKUP(AJ45,【入力用】個人登録票!$A$21:$R$50,18,FALSE)) &amp; IF(ISERROR(VLOOKUP(AJ45,【入力用】個人登録票!$A$63:$R$127,18,FALSE)),"",VLOOKUP(AJ45,【入力用】個人登録票!$A$63:$R$127,18,FALSE))</f>
        <v/>
      </c>
    </row>
    <row r="46" spans="3:50" ht="13.5" customHeight="1">
      <c r="C46" s="618" t="s">
        <v>5</v>
      </c>
      <c r="D46" s="619"/>
      <c r="E46" s="620"/>
      <c r="F46" s="72">
        <f>IF($F$13="","",$F$13)</f>
        <v>0</v>
      </c>
      <c r="G46" s="752"/>
      <c r="H46" s="753"/>
      <c r="I46" s="753"/>
      <c r="J46" s="753"/>
      <c r="K46" s="753"/>
      <c r="L46" s="753"/>
      <c r="M46" s="753"/>
      <c r="N46" s="753"/>
      <c r="O46" s="753"/>
      <c r="P46" s="753"/>
      <c r="Q46" s="753"/>
      <c r="R46" s="753"/>
      <c r="S46" s="753"/>
      <c r="T46" s="753"/>
      <c r="U46" s="753"/>
      <c r="V46" s="753"/>
      <c r="W46" s="753"/>
      <c r="X46" s="753"/>
      <c r="Y46" s="753"/>
      <c r="Z46" s="753"/>
      <c r="AA46" s="597"/>
      <c r="AB46" s="589"/>
      <c r="AC46" s="589"/>
      <c r="AD46" s="589"/>
      <c r="AE46" s="638"/>
      <c r="AF46" s="639"/>
      <c r="AG46" s="754"/>
      <c r="AH46" s="635"/>
      <c r="AI46" s="670"/>
      <c r="AJ46" s="662"/>
      <c r="AK46" s="664"/>
    </row>
    <row r="47" spans="3:50" ht="13.5" customHeight="1">
      <c r="C47" s="706" t="s">
        <v>4</v>
      </c>
      <c r="D47" s="707"/>
      <c r="E47" s="708"/>
      <c r="F47" s="602">
        <f>IF($F$14="","",$F$14)</f>
        <v>0</v>
      </c>
      <c r="G47" s="602"/>
      <c r="H47" s="602"/>
      <c r="I47" s="602"/>
      <c r="J47" s="602"/>
      <c r="K47" s="602"/>
      <c r="L47" s="602"/>
      <c r="M47" s="602"/>
      <c r="N47" s="677" t="s">
        <v>135</v>
      </c>
      <c r="O47" s="677"/>
      <c r="P47" s="677"/>
      <c r="Q47" s="602">
        <f>IF($Q$14="","",$Q$14)</f>
        <v>0</v>
      </c>
      <c r="R47" s="602"/>
      <c r="S47" s="602"/>
      <c r="T47" s="602"/>
      <c r="U47" s="602"/>
      <c r="V47" s="602"/>
      <c r="W47" s="602"/>
      <c r="X47" s="602"/>
      <c r="Y47" s="602"/>
      <c r="Z47" s="603"/>
      <c r="AA47" s="596" t="str">
        <f>IF(ISERROR(VLOOKUP(AJ47,【入力用】個人登録票!$A$21:$P$50,2,FALSE)),"",VLOOKUP(AJ47,【入力用】個人登録票!$A$21:$P$50,2,FALSE)) &amp; IF(ISERROR(VLOOKUP(AJ47,【入力用】個人登録票!$A$59:$P$127,2,FALSE)),"",VLOOKUP(AJ47,【入力用】個人登録票!$A$59:$P$127,2,FALSE))</f>
        <v/>
      </c>
      <c r="AB47" s="588" t="str">
        <f>IF(ISERROR(VLOOKUP(AJ47,【入力用】個人登録票!$A$21:$P$50,5,FALSE)),"",VLOOKUP(AJ47,【入力用】個人登録票!$A$21:$P$50,5,FALSE)) &amp; IF(ISERROR(VLOOKUP(AJ47,【入力用】個人登録票!$A$59:$P$127,5,FALSE)),"",VLOOKUP(AJ47,【入力用】個人登録票!$A$59:$P$127,5,FALSE))</f>
        <v/>
      </c>
      <c r="AC47" s="589"/>
      <c r="AD47" s="589"/>
      <c r="AE47" s="636" t="str">
        <f>TEXT(IF(ISERROR(VLOOKUP(AJ47,【入力用】個人登録票!$A$21:$P$50,12,FALSE)),"",VLOOKUP(AJ47,【入力用】個人登録票!$A$21:$P$50,12,FALSE)) &amp; IF(ISERROR(VLOOKUP(AJ47,【入力用】個人登録票!$A$59:$P$127,12,FALSE)),"",VLOOKUP(AJ47,【入力用】個人登録票!$A$59:$P$127,12,FALSE)),"yyyy/m/d")</f>
        <v/>
      </c>
      <c r="AF47" s="637"/>
      <c r="AG47" s="754" t="str">
        <f>IF(AA47="","",$F$8)</f>
        <v/>
      </c>
      <c r="AH47" s="634" t="str">
        <f>IF(ISERROR(VLOOKUP(AJ47,【入力用】個人登録票!$A$21:$Q$50,17,FALSE)),"",VLOOKUP(AJ47,【入力用】個人登録票!$A$21:$Q$50,17,FALSE)) &amp; IF(ISERROR(VLOOKUP(AJ47,【入力用】個人登録票!$A$59:$Q$127,17,FALSE)),"",VLOOKUP(AJ47,【入力用】個人登録票!$A$59:$Q$127,17,FALSE))</f>
        <v/>
      </c>
      <c r="AI47" s="669" t="str">
        <f>IF(ISERROR(VLOOKUP(AJ47,【入力用】個人登録票!$A$21:$P$50,16,FALSE)),"",VLOOKUP(AJ47,【入力用】個人登録票!$A$21:$P$50,16,FALSE)) &amp; IF(ISERROR(VLOOKUP(AJ47,【入力用】個人登録票!$A$63:$P$127,16,FALSE)),"",VLOOKUP(AJ47,【入力用】個人登録票!$A$63:$P$127,16,FALSE))</f>
        <v/>
      </c>
      <c r="AJ47" s="662" t="s">
        <v>404</v>
      </c>
      <c r="AK47" s="663" t="str">
        <f>IF(ISERROR(VLOOKUP(AJ47,【入力用】個人登録票!$A$21:$R$50,18,FALSE)),"",VLOOKUP(AJ47,【入力用】個人登録票!$A$21:$R$50,18,FALSE)) &amp; IF(ISERROR(VLOOKUP(AJ47,【入力用】個人登録票!$A$63:$R$127,18,FALSE)),"",VLOOKUP(AJ47,【入力用】個人登録票!$A$63:$R$127,18,FALSE))</f>
        <v/>
      </c>
    </row>
    <row r="48" spans="3:50" ht="13.5" customHeight="1" thickBot="1">
      <c r="C48" s="709" t="s">
        <v>3</v>
      </c>
      <c r="D48" s="710"/>
      <c r="E48" s="711"/>
      <c r="F48" s="621"/>
      <c r="G48" s="621"/>
      <c r="H48" s="621"/>
      <c r="I48" s="621"/>
      <c r="J48" s="621"/>
      <c r="K48" s="621"/>
      <c r="L48" s="621"/>
      <c r="M48" s="621"/>
      <c r="N48" s="717" t="s">
        <v>136</v>
      </c>
      <c r="O48" s="717"/>
      <c r="P48" s="717"/>
      <c r="Q48" s="621">
        <f>IF($Q$15="","",$Q$15)</f>
        <v>0</v>
      </c>
      <c r="R48" s="621"/>
      <c r="S48" s="621"/>
      <c r="T48" s="621"/>
      <c r="U48" s="621"/>
      <c r="V48" s="621"/>
      <c r="W48" s="621"/>
      <c r="X48" s="621"/>
      <c r="Y48" s="621"/>
      <c r="Z48" s="622"/>
      <c r="AA48" s="597"/>
      <c r="AB48" s="589"/>
      <c r="AC48" s="589"/>
      <c r="AD48" s="589"/>
      <c r="AE48" s="638"/>
      <c r="AF48" s="639"/>
      <c r="AG48" s="754"/>
      <c r="AH48" s="635"/>
      <c r="AI48" s="670"/>
      <c r="AJ48" s="662"/>
      <c r="AK48" s="664"/>
    </row>
    <row r="49" spans="1:37" ht="13.5" customHeight="1">
      <c r="C49" s="712" t="s">
        <v>14</v>
      </c>
      <c r="D49" s="713"/>
      <c r="E49" s="714"/>
      <c r="F49" s="715">
        <f>IF($F$16="","",$F$16)</f>
        <v>0</v>
      </c>
      <c r="G49" s="715"/>
      <c r="H49" s="715"/>
      <c r="I49" s="715"/>
      <c r="J49" s="715"/>
      <c r="K49" s="715"/>
      <c r="L49" s="715"/>
      <c r="M49" s="715"/>
      <c r="N49" s="612" t="s">
        <v>64</v>
      </c>
      <c r="O49" s="613"/>
      <c r="P49" s="614"/>
      <c r="Q49" s="715">
        <f>IF($Q$16="","",$Q$16)</f>
        <v>0</v>
      </c>
      <c r="R49" s="715"/>
      <c r="S49" s="715"/>
      <c r="T49" s="715"/>
      <c r="U49" s="715"/>
      <c r="V49" s="715"/>
      <c r="W49" s="715"/>
      <c r="X49" s="715"/>
      <c r="Y49" s="715"/>
      <c r="Z49" s="716"/>
      <c r="AA49" s="596" t="str">
        <f>IF(ISERROR(VLOOKUP(AJ49,【入力用】個人登録票!$A$21:$P$50,2,FALSE)),"",VLOOKUP(AJ49,【入力用】個人登録票!$A$21:$P$50,2,FALSE)) &amp; IF(ISERROR(VLOOKUP(AJ49,【入力用】個人登録票!$A$59:$P$127,2,FALSE)),"",VLOOKUP(AJ49,【入力用】個人登録票!$A$59:$P$127,2,FALSE))</f>
        <v/>
      </c>
      <c r="AB49" s="588" t="str">
        <f>IF(ISERROR(VLOOKUP(AJ49,【入力用】個人登録票!$A$21:$P$50,5,FALSE)),"",VLOOKUP(AJ49,【入力用】個人登録票!$A$21:$P$50,5,FALSE)) &amp; IF(ISERROR(VLOOKUP(AJ49,【入力用】個人登録票!$A$59:$P$127,5,FALSE)),"",VLOOKUP(AJ49,【入力用】個人登録票!$A$59:$P$127,5,FALSE))</f>
        <v/>
      </c>
      <c r="AC49" s="589"/>
      <c r="AD49" s="589"/>
      <c r="AE49" s="636" t="str">
        <f>TEXT(IF(ISERROR(VLOOKUP(AJ49,【入力用】個人登録票!$A$21:$P$50,12,FALSE)),"",VLOOKUP(AJ49,【入力用】個人登録票!$A$21:$P$50,12,FALSE)) &amp; IF(ISERROR(VLOOKUP(AJ49,【入力用】個人登録票!$A$59:$P$127,12,FALSE)),"",VLOOKUP(AJ49,【入力用】個人登録票!$A$59:$P$127,12,FALSE)),"yyyy/m/d")</f>
        <v/>
      </c>
      <c r="AF49" s="637"/>
      <c r="AG49" s="754" t="str">
        <f>IF(AA49="","",$F$8)</f>
        <v/>
      </c>
      <c r="AH49" s="634" t="str">
        <f>IF(ISERROR(VLOOKUP(AJ49,【入力用】個人登録票!$A$21:$Q$50,17,FALSE)),"",VLOOKUP(AJ49,【入力用】個人登録票!$A$21:$Q$50,17,FALSE)) &amp; IF(ISERROR(VLOOKUP(AJ49,【入力用】個人登録票!$A$59:$Q$127,17,FALSE)),"",VLOOKUP(AJ49,【入力用】個人登録票!$A$59:$Q$127,17,FALSE))</f>
        <v/>
      </c>
      <c r="AI49" s="669" t="str">
        <f>IF(ISERROR(VLOOKUP(AJ49,【入力用】個人登録票!$A$21:$P$50,16,FALSE)),"",VLOOKUP(AJ49,【入力用】個人登録票!$A$21:$P$50,16,FALSE)) &amp; IF(ISERROR(VLOOKUP(AJ49,【入力用】個人登録票!$A$63:$P$127,16,FALSE)),"",VLOOKUP(AJ49,【入力用】個人登録票!$A$63:$P$127,16,FALSE))</f>
        <v/>
      </c>
      <c r="AJ49" s="662" t="s">
        <v>405</v>
      </c>
      <c r="AK49" s="663" t="str">
        <f>IF(ISERROR(VLOOKUP(AJ49,【入力用】個人登録票!$A$21:$R$50,18,FALSE)),"",VLOOKUP(AJ49,【入力用】個人登録票!$A$21:$R$50,18,FALSE)) &amp; IF(ISERROR(VLOOKUP(AJ49,【入力用】個人登録票!$A$63:$R$127,18,FALSE)),"",VLOOKUP(AJ49,【入力用】個人登録票!$A$63:$R$127,18,FALSE))</f>
        <v/>
      </c>
    </row>
    <row r="50" spans="1:37" ht="13.5" customHeight="1">
      <c r="C50" s="618" t="s">
        <v>2</v>
      </c>
      <c r="D50" s="619"/>
      <c r="E50" s="620"/>
      <c r="F50" s="602"/>
      <c r="G50" s="602"/>
      <c r="H50" s="602"/>
      <c r="I50" s="602"/>
      <c r="J50" s="602"/>
      <c r="K50" s="602"/>
      <c r="L50" s="602"/>
      <c r="M50" s="602"/>
      <c r="N50" s="615"/>
      <c r="O50" s="616"/>
      <c r="P50" s="617"/>
      <c r="Q50" s="602" t="str">
        <f>IF(【入力用】日本協会登録用紙!Q17="","",【入力用】日本協会登録用紙!Q17)</f>
        <v/>
      </c>
      <c r="R50" s="602"/>
      <c r="S50" s="602"/>
      <c r="T50" s="602"/>
      <c r="U50" s="602"/>
      <c r="V50" s="602"/>
      <c r="W50" s="602"/>
      <c r="X50" s="602"/>
      <c r="Y50" s="602"/>
      <c r="Z50" s="603"/>
      <c r="AA50" s="597"/>
      <c r="AB50" s="589"/>
      <c r="AC50" s="589"/>
      <c r="AD50" s="589"/>
      <c r="AE50" s="638"/>
      <c r="AF50" s="639"/>
      <c r="AG50" s="754"/>
      <c r="AH50" s="635"/>
      <c r="AI50" s="670"/>
      <c r="AJ50" s="662"/>
      <c r="AK50" s="664"/>
    </row>
    <row r="51" spans="1:37" ht="13.5" customHeight="1">
      <c r="C51" s="769" t="s">
        <v>17</v>
      </c>
      <c r="D51" s="770"/>
      <c r="E51" s="589" t="s">
        <v>10</v>
      </c>
      <c r="F51" s="589"/>
      <c r="G51" s="589" t="s">
        <v>11</v>
      </c>
      <c r="H51" s="589"/>
      <c r="I51" s="632" t="s">
        <v>38</v>
      </c>
      <c r="J51" s="632"/>
      <c r="K51" s="632"/>
      <c r="L51" s="632"/>
      <c r="M51" s="632"/>
      <c r="N51" s="632"/>
      <c r="O51" s="589" t="s">
        <v>40</v>
      </c>
      <c r="P51" s="589"/>
      <c r="Q51" s="589"/>
      <c r="R51" s="589"/>
      <c r="S51" s="589"/>
      <c r="T51" s="589"/>
      <c r="U51" s="589"/>
      <c r="V51" s="589"/>
      <c r="W51" s="589" t="s">
        <v>41</v>
      </c>
      <c r="X51" s="589"/>
      <c r="Y51" s="589"/>
      <c r="Z51" s="623"/>
      <c r="AA51" s="596" t="str">
        <f>IF(ISERROR(VLOOKUP(AJ51,【入力用】個人登録票!$A$21:$P$50,2,FALSE)),"",VLOOKUP(AJ51,【入力用】個人登録票!$A$21:$P$50,2,FALSE)) &amp; IF(ISERROR(VLOOKUP(AJ51,【入力用】個人登録票!$A$59:$P$127,2,FALSE)),"",VLOOKUP(AJ51,【入力用】個人登録票!$A$59:$P$127,2,FALSE))</f>
        <v/>
      </c>
      <c r="AB51" s="588" t="str">
        <f>IF(ISERROR(VLOOKUP(AJ51,【入力用】個人登録票!$A$21:$P$50,5,FALSE)),"",VLOOKUP(AJ51,【入力用】個人登録票!$A$21:$P$50,5,FALSE)) &amp; IF(ISERROR(VLOOKUP(AJ51,【入力用】個人登録票!$A$59:$P$127,5,FALSE)),"",VLOOKUP(AJ51,【入力用】個人登録票!$A$59:$P$127,5,FALSE))</f>
        <v/>
      </c>
      <c r="AC51" s="589"/>
      <c r="AD51" s="589"/>
      <c r="AE51" s="636" t="str">
        <f>TEXT(IF(ISERROR(VLOOKUP(AJ51,【入力用】個人登録票!$A$21:$P$50,12,FALSE)),"",VLOOKUP(AJ51,【入力用】個人登録票!$A$21:$P$50,12,FALSE)) &amp; IF(ISERROR(VLOOKUP(AJ51,【入力用】個人登録票!$A$59:$P$127,12,FALSE)),"",VLOOKUP(AJ51,【入力用】個人登録票!$A$59:$P$127,12,FALSE)),"yyyy/m/d")</f>
        <v/>
      </c>
      <c r="AF51" s="637"/>
      <c r="AG51" s="754" t="str">
        <f>IF(AA51="","",$F$8)</f>
        <v/>
      </c>
      <c r="AH51" s="634" t="str">
        <f>IF(ISERROR(VLOOKUP(AJ51,【入力用】個人登録票!$A$21:$Q$50,17,FALSE)),"",VLOOKUP(AJ51,【入力用】個人登録票!$A$21:$Q$50,17,FALSE)) &amp; IF(ISERROR(VLOOKUP(AJ51,【入力用】個人登録票!$A$59:$Q$127,17,FALSE)),"",VLOOKUP(AJ51,【入力用】個人登録票!$A$59:$Q$127,17,FALSE))</f>
        <v/>
      </c>
      <c r="AI51" s="669" t="str">
        <f>IF(ISERROR(VLOOKUP(AJ51,【入力用】個人登録票!$A$21:$P$50,16,FALSE)),"",VLOOKUP(AJ51,【入力用】個人登録票!$A$21:$P$50,16,FALSE)) &amp; IF(ISERROR(VLOOKUP(AJ51,【入力用】個人登録票!$A$63:$P$127,16,FALSE)),"",VLOOKUP(AJ51,【入力用】個人登録票!$A$63:$P$127,16,FALSE))</f>
        <v/>
      </c>
      <c r="AJ51" s="662" t="s">
        <v>406</v>
      </c>
      <c r="AK51" s="663" t="str">
        <f>IF(ISERROR(VLOOKUP(AJ51,【入力用】個人登録票!$A$21:$R$50,18,FALSE)),"",VLOOKUP(AJ51,【入力用】個人登録票!$A$21:$R$50,18,FALSE)) &amp; IF(ISERROR(VLOOKUP(AJ51,【入力用】個人登録票!$A$63:$R$127,18,FALSE)),"",VLOOKUP(AJ51,【入力用】個人登録票!$A$63:$R$127,18,FALSE))</f>
        <v/>
      </c>
    </row>
    <row r="52" spans="1:37" ht="13.5" customHeight="1">
      <c r="C52" s="771"/>
      <c r="D52" s="772"/>
      <c r="E52" s="589"/>
      <c r="F52" s="589"/>
      <c r="G52" s="589"/>
      <c r="H52" s="589"/>
      <c r="I52" s="631" t="s">
        <v>39</v>
      </c>
      <c r="J52" s="631"/>
      <c r="K52" s="631"/>
      <c r="L52" s="631"/>
      <c r="M52" s="631"/>
      <c r="N52" s="631"/>
      <c r="O52" s="589"/>
      <c r="P52" s="589"/>
      <c r="Q52" s="589"/>
      <c r="R52" s="589"/>
      <c r="S52" s="589"/>
      <c r="T52" s="589"/>
      <c r="U52" s="589"/>
      <c r="V52" s="589"/>
      <c r="W52" s="589"/>
      <c r="X52" s="589"/>
      <c r="Y52" s="589"/>
      <c r="Z52" s="623"/>
      <c r="AA52" s="597"/>
      <c r="AB52" s="589"/>
      <c r="AC52" s="589"/>
      <c r="AD52" s="589"/>
      <c r="AE52" s="638"/>
      <c r="AF52" s="639"/>
      <c r="AG52" s="754"/>
      <c r="AH52" s="635"/>
      <c r="AI52" s="670"/>
      <c r="AJ52" s="662"/>
      <c r="AK52" s="664"/>
    </row>
    <row r="53" spans="1:37" ht="27" customHeight="1">
      <c r="A53" s="75" t="s">
        <v>402</v>
      </c>
      <c r="B53" s="81" t="str">
        <f>IF(ISERROR(VLOOKUP(A53,【入力用】個人登録票!$A$21:$R$50,18,FALSE)),"",VLOOKUP(A53,【入力用】個人登録票!$A$21:$R$50,18,FALSE)) &amp; IF(ISERROR(VLOOKUP(A53,【入力用】個人登録票!$A$59:$R$127,18,FALSE)),"",VLOOKUP(A53,【入力用】個人登録票!$A$59:$R$127,18,FALSE))</f>
        <v/>
      </c>
      <c r="C53" s="755" t="str">
        <f>IF(ISERROR(VLOOKUP(A53,【入力用】個人登録票!$A$21:$P$50,2,FALSE)),"",VLOOKUP(A53,【入力用】個人登録票!$A$21:$P$50,2,FALSE)) &amp; IF(ISERROR(VLOOKUP(A53,【入力用】個人登録票!$A$59:$P$127,2,FALSE)),"",VLOOKUP(A53,【入力用】個人登録票!$A$59:$P$127,2,FALSE))</f>
        <v/>
      </c>
      <c r="D53" s="756"/>
      <c r="E53" s="606" t="str">
        <f>IF(ISERROR(VLOOKUP(A53,【入力用】個人登録票!$A$21:$P$50,5,FALSE)),"",VLOOKUP(A53,【入力用】個人登録票!$A$21:$P$50,5,FALSE)) &amp; IF(ISERROR(VLOOKUP(A53,【入力用】個人登録票!$A$59:$P$127,5,FALSE)),"",VLOOKUP(A53,【入力用】個人登録票!$A$59:$P$127,5,FALSE))</f>
        <v/>
      </c>
      <c r="F53" s="607"/>
      <c r="G53" s="633" t="str">
        <f>TEXT(IF(ISERROR(VLOOKUP(A53,【入力用】個人登録票!$A$21:$P$50,12,FALSE)),"",VLOOKUP(A53,【入力用】個人登録票!$A$21:$P$50,12,FALSE)) &amp; IF(ISERROR(VLOOKUP(A53,【入力用】個人登録票!$A$59:$P$127,12,FALSE)),"",VLOOKUP(A53,【入力用】個人登録票!$A$59:$P$127,12,FALSE)),"yyyy/m/d")</f>
        <v/>
      </c>
      <c r="H53" s="633"/>
      <c r="I53" s="611" t="str">
        <f>IF(C53="","",$F$8)</f>
        <v/>
      </c>
      <c r="J53" s="611"/>
      <c r="K53" s="611"/>
      <c r="L53" s="611"/>
      <c r="M53" s="611"/>
      <c r="N53" s="611"/>
      <c r="O53" s="646" t="str">
        <f>IF(ISERROR(VLOOKUP(A53,【入力用】個人登録票!$A$21:$Q$50,17,FALSE)),"",VLOOKUP(A53,【入力用】個人登録票!$A$21:$Q$50,17,FALSE)) &amp; IF(ISERROR(VLOOKUP(A53,【入力用】個人登録票!$A$59:$Q$127,17,FALSE)),"",VLOOKUP(A53,【入力用】個人登録票!$A$59:$Q$127,17,FALSE))</f>
        <v/>
      </c>
      <c r="P53" s="647"/>
      <c r="Q53" s="647"/>
      <c r="R53" s="647"/>
      <c r="S53" s="647"/>
      <c r="T53" s="647"/>
      <c r="U53" s="647"/>
      <c r="V53" s="648"/>
      <c r="W53" s="686" t="str">
        <f>IF(ISERROR(VLOOKUP(A53,【入力用】個人登録票!$A$21:$P$50,16,FALSE)),"",VLOOKUP(A53,【入力用】個人登録票!$A$21:$P$50,16,FALSE)) &amp; IF(ISERROR(VLOOKUP(A53,【入力用】個人登録票!$A$59:$P$127,16,FALSE)),"",VLOOKUP(A53,【入力用】個人登録票!$A$59:$P$127,16,FALSE))</f>
        <v/>
      </c>
      <c r="X53" s="687"/>
      <c r="Y53" s="687"/>
      <c r="Z53" s="688"/>
      <c r="AA53" s="79" t="str">
        <f>IF(ISERROR(VLOOKUP(AJ53,【入力用】個人登録票!$A$21:$P$50,2,FALSE)),"",VLOOKUP(AJ53,【入力用】個人登録票!$A$21:$P$50,2,FALSE)) &amp; IF(ISERROR(VLOOKUP(AJ53,【入力用】個人登録票!$A$59:$P$127,2,FALSE)),"",VLOOKUP(AJ53,【入力用】個人登録票!$A$59:$P$127,2,FALSE))</f>
        <v/>
      </c>
      <c r="AB53" s="606" t="str">
        <f>IF(ISERROR(VLOOKUP(AJ53,【入力用】個人登録票!$A$21:$P$50,5,FALSE)),"",VLOOKUP(AJ53,【入力用】個人登録票!$A$21:$P$50,5,FALSE)) &amp; IF(ISERROR(VLOOKUP(AJ53,【入力用】個人登録票!$A$59:$P$127,5,FALSE)),"",VLOOKUP(AJ53,【入力用】個人登録票!$A$59:$P$127,5,FALSE))</f>
        <v/>
      </c>
      <c r="AC53" s="649"/>
      <c r="AD53" s="607"/>
      <c r="AE53" s="644" t="str">
        <f>TEXT(IF(ISERROR(VLOOKUP(AJ53,【入力用】個人登録票!$A$21:$P$50,12,FALSE)),"",VLOOKUP(AJ53,【入力用】個人登録票!$A$21:$P$50,12,FALSE)) &amp; IF(ISERROR(VLOOKUP(AJ53,【入力用】個人登録票!$A$59:$P$127,12,FALSE)),"",VLOOKUP(AJ53,【入力用】個人登録票!$A$59:$P$127,12,FALSE)),"yyyy/m/d")</f>
        <v/>
      </c>
      <c r="AF53" s="645"/>
      <c r="AG53" s="156" t="str">
        <f t="shared" ref="AG53:AG64" si="2">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IF(ISERROR(VLOOKUP(AJ53,【入力用】個人登録票!$A$21:$R$50,18,FALSE)),"",VLOOKUP(AJ53,【入力用】個人登録票!$A$21:$R$50,18,FALSE)) &amp; IF(ISERROR(VLOOKUP(AJ53,【入力用】個人登録票!$A$63:$R$127,18,FALSE)),"",VLOOKUP(AJ53,【入力用】個人登録票!$A$63:$R$127,18,FALSE))</f>
        <v/>
      </c>
    </row>
    <row r="54" spans="1:37" ht="27" customHeight="1">
      <c r="A54" s="75" t="s">
        <v>192</v>
      </c>
      <c r="B54" s="81" t="str">
        <f>IF(ISERROR(VLOOKUP(A54,【入力用】個人登録票!$A$21:$R$50,18,FALSE)),"",VLOOKUP(A54,【入力用】個人登録票!$A$21:$R$50,18,FALSE)) &amp; IF(ISERROR(VLOOKUP(A54,【入力用】個人登録票!$A$59:$R$127,18,FALSE)),"",VLOOKUP(A54,【入力用】個人登録票!$A$59:$R$127,18,FALSE))</f>
        <v/>
      </c>
      <c r="C54" s="755" t="str">
        <f>IF(ISERROR(VLOOKUP(A54,【入力用】個人登録票!$A$21:$P$50,2,FALSE)),"",VLOOKUP(A54,【入力用】個人登録票!$A$21:$P$50,2,FALSE)) &amp; IF(ISERROR(VLOOKUP(A54,【入力用】個人登録票!$A$59:$P$127,2,FALSE)),"",VLOOKUP(A54,【入力用】個人登録票!$A$59:$P$127,2,FALSE))</f>
        <v/>
      </c>
      <c r="D54" s="756"/>
      <c r="E54" s="606" t="str">
        <f>IF(ISERROR(VLOOKUP(A54,【入力用】個人登録票!$A$21:$P$50,5,FALSE)),"",VLOOKUP(A54,【入力用】個人登録票!$A$21:$P$50,5,FALSE)) &amp; IF(ISERROR(VLOOKUP(A54,【入力用】個人登録票!$A$59:$P$127,5,FALSE)),"",VLOOKUP(A54,【入力用】個人登録票!$A$59:$P$127,5,FALSE))</f>
        <v/>
      </c>
      <c r="F54" s="607"/>
      <c r="G54" s="633" t="str">
        <f>TEXT(IF(ISERROR(VLOOKUP(A54,【入力用】個人登録票!$A$21:$P$50,12,FALSE)),"",VLOOKUP(A54,【入力用】個人登録票!$A$21:$P$50,12,FALSE)) &amp; IF(ISERROR(VLOOKUP(A54,【入力用】個人登録票!$A$59:$P$127,12,FALSE)),"",VLOOKUP(A54,【入力用】個人登録票!$A$59:$P$127,12,FALSE)),"yyyy/m/d")</f>
        <v/>
      </c>
      <c r="H54" s="633"/>
      <c r="I54" s="611" t="str">
        <f>IF(C54="","",$F$8)</f>
        <v/>
      </c>
      <c r="J54" s="611"/>
      <c r="K54" s="611"/>
      <c r="L54" s="611"/>
      <c r="M54" s="611"/>
      <c r="N54" s="611"/>
      <c r="O54" s="646" t="str">
        <f>IF(ISERROR(VLOOKUP(A54,【入力用】個人登録票!$A$21:$Q$50,17,FALSE)),"",VLOOKUP(A54,【入力用】個人登録票!$A$21:$Q$50,17,FALSE)) &amp; IF(ISERROR(VLOOKUP(A54,【入力用】個人登録票!$A$59:$Q$127,17,FALSE)),"",VLOOKUP(A54,【入力用】個人登録票!$A$59:$Q$127,17,FALSE))</f>
        <v/>
      </c>
      <c r="P54" s="647"/>
      <c r="Q54" s="647"/>
      <c r="R54" s="647"/>
      <c r="S54" s="647"/>
      <c r="T54" s="647"/>
      <c r="U54" s="647"/>
      <c r="V54" s="648"/>
      <c r="W54" s="686" t="str">
        <f>IF(ISERROR(VLOOKUP(A54,【入力用】個人登録票!$A$21:$P$50,16,FALSE)),"",VLOOKUP(A54,【入力用】個人登録票!$A$21:$P$50,16,FALSE)) &amp; IF(ISERROR(VLOOKUP(A54,【入力用】個人登録票!$A$59:$P$127,16,FALSE)),"",VLOOKUP(A54,【入力用】個人登録票!$A$59:$P$127,16,FALSE))</f>
        <v/>
      </c>
      <c r="X54" s="687"/>
      <c r="Y54" s="687"/>
      <c r="Z54" s="688"/>
      <c r="AA54" s="79" t="str">
        <f>IF(ISERROR(VLOOKUP(AJ54,【入力用】個人登録票!$A$21:$P$50,2,FALSE)),"",VLOOKUP(AJ54,【入力用】個人登録票!$A$21:$P$50,2,FALSE)) &amp; IF(ISERROR(VLOOKUP(AJ54,【入力用】個人登録票!$A$59:$P$127,2,FALSE)),"",VLOOKUP(AJ54,【入力用】個人登録票!$A$59:$P$127,2,FALSE))</f>
        <v/>
      </c>
      <c r="AB54" s="606" t="str">
        <f>IF(ISERROR(VLOOKUP(AJ54,【入力用】個人登録票!$A$21:$P$50,5,FALSE)),"",VLOOKUP(AJ54,【入力用】個人登録票!$A$21:$P$50,5,FALSE)) &amp; IF(ISERROR(VLOOKUP(AJ54,【入力用】個人登録票!$A$59:$P$127,5,FALSE)),"",VLOOKUP(AJ54,【入力用】個人登録票!$A$59:$P$127,5,FALSE))</f>
        <v/>
      </c>
      <c r="AC54" s="649"/>
      <c r="AD54" s="607"/>
      <c r="AE54" s="644" t="str">
        <f>TEXT(IF(ISERROR(VLOOKUP(AJ54,【入力用】個人登録票!$A$21:$P$50,12,FALSE)),"",VLOOKUP(AJ54,【入力用】個人登録票!$A$21:$P$50,12,FALSE)) &amp; IF(ISERROR(VLOOKUP(AJ54,【入力用】個人登録票!$A$59:$P$127,12,FALSE)),"",VLOOKUP(AJ54,【入力用】個人登録票!$A$59:$P$127,12,FALSE)),"yyyy/m/d")</f>
        <v/>
      </c>
      <c r="AF54" s="645"/>
      <c r="AG54" s="156" t="str">
        <f t="shared" si="2"/>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IF(ISERROR(VLOOKUP(AJ54,【入力用】個人登録票!$A$21:$R$50,18,FALSE)),"",VLOOKUP(AJ54,【入力用】個人登録票!$A$21:$R$50,18,FALSE)) &amp; IF(ISERROR(VLOOKUP(AJ54,【入力用】個人登録票!$A$63:$R$127,18,FALSE)),"",VLOOKUP(AJ54,【入力用】個人登録票!$A$63:$R$127,18,FALSE))</f>
        <v/>
      </c>
    </row>
    <row r="55" spans="1:37" ht="27" customHeight="1">
      <c r="A55" s="75" t="s">
        <v>193</v>
      </c>
      <c r="B55" s="81" t="str">
        <f>IF(ISERROR(VLOOKUP(A55,【入力用】個人登録票!$A$21:$R$50,18,FALSE)),"",VLOOKUP(A55,【入力用】個人登録票!$A$21:$R$50,18,FALSE)) &amp; IF(ISERROR(VLOOKUP(A55,【入力用】個人登録票!$A$59:$R$127,18,FALSE)),"",VLOOKUP(A55,【入力用】個人登録票!$A$59:$R$127,18,FALSE))</f>
        <v/>
      </c>
      <c r="C55" s="755" t="str">
        <f>IF(ISERROR(VLOOKUP(A55,【入力用】個人登録票!$A$21:$P$50,2,FALSE)),"",VLOOKUP(A55,【入力用】個人登録票!$A$21:$P$50,2,FALSE)) &amp; IF(ISERROR(VLOOKUP(A55,【入力用】個人登録票!$A$59:$P$127,2,FALSE)),"",VLOOKUP(A55,【入力用】個人登録票!$A$59:$P$127,2,FALSE))</f>
        <v/>
      </c>
      <c r="D55" s="756"/>
      <c r="E55" s="606" t="str">
        <f>IF(ISERROR(VLOOKUP(A55,【入力用】個人登録票!$A$21:$P$50,5,FALSE)),"",VLOOKUP(A55,【入力用】個人登録票!$A$21:$P$50,5,FALSE)) &amp; IF(ISERROR(VLOOKUP(A55,【入力用】個人登録票!$A$59:$P$127,5,FALSE)),"",VLOOKUP(A55,【入力用】個人登録票!$A$59:$P$127,5,FALSE))</f>
        <v/>
      </c>
      <c r="F55" s="607"/>
      <c r="G55" s="633" t="str">
        <f>TEXT(IF(ISERROR(VLOOKUP(A55,【入力用】個人登録票!$A$21:$P$50,12,FALSE)),"",VLOOKUP(A55,【入力用】個人登録票!$A$21:$P$50,12,FALSE)) &amp; IF(ISERROR(VLOOKUP(A55,【入力用】個人登録票!$A$59:$P$127,12,FALSE)),"",VLOOKUP(A55,【入力用】個人登録票!$A$59:$P$127,12,FALSE)),"yyyy/m/d")</f>
        <v/>
      </c>
      <c r="H55" s="633"/>
      <c r="I55" s="754" t="str">
        <f t="shared" ref="I55:I64" si="3">IF(C55="","",$F$8)</f>
        <v/>
      </c>
      <c r="J55" s="754"/>
      <c r="K55" s="754"/>
      <c r="L55" s="754"/>
      <c r="M55" s="754"/>
      <c r="N55" s="754"/>
      <c r="O55" s="646" t="str">
        <f>IF(ISERROR(VLOOKUP(A55,【入力用】個人登録票!$A$21:$Q$50,17,FALSE)),"",VLOOKUP(A55,【入力用】個人登録票!$A$21:$Q$50,17,FALSE)) &amp; IF(ISERROR(VLOOKUP(A55,【入力用】個人登録票!$A$59:$Q$127,17,FALSE)),"",VLOOKUP(A55,【入力用】個人登録票!$A$59:$Q$127,17,FALSE))</f>
        <v/>
      </c>
      <c r="P55" s="647"/>
      <c r="Q55" s="647"/>
      <c r="R55" s="647"/>
      <c r="S55" s="647"/>
      <c r="T55" s="647"/>
      <c r="U55" s="647"/>
      <c r="V55" s="648"/>
      <c r="W55" s="686" t="str">
        <f>IF(ISERROR(VLOOKUP(A55,【入力用】個人登録票!$A$21:$P$50,16,FALSE)),"",VLOOKUP(A55,【入力用】個人登録票!$A$21:$P$50,16,FALSE)) &amp; IF(ISERROR(VLOOKUP(A55,【入力用】個人登録票!$A$59:$P$127,16,FALSE)),"",VLOOKUP(A55,【入力用】個人登録票!$A$59:$P$127,16,FALSE))</f>
        <v/>
      </c>
      <c r="X55" s="687"/>
      <c r="Y55" s="687"/>
      <c r="Z55" s="688"/>
      <c r="AA55" s="79" t="str">
        <f>IF(ISERROR(VLOOKUP(AJ55,【入力用】個人登録票!$A$21:$P$50,2,FALSE)),"",VLOOKUP(AJ55,【入力用】個人登録票!$A$21:$P$50,2,FALSE)) &amp; IF(ISERROR(VLOOKUP(AJ55,【入力用】個人登録票!$A$59:$P$127,2,FALSE)),"",VLOOKUP(AJ55,【入力用】個人登録票!$A$59:$P$127,2,FALSE))</f>
        <v/>
      </c>
      <c r="AB55" s="606" t="str">
        <f>IF(ISERROR(VLOOKUP(AJ55,【入力用】個人登録票!$A$21:$P$50,5,FALSE)),"",VLOOKUP(AJ55,【入力用】個人登録票!$A$21:$P$50,5,FALSE)) &amp; IF(ISERROR(VLOOKUP(AJ55,【入力用】個人登録票!$A$59:$P$127,5,FALSE)),"",VLOOKUP(AJ55,【入力用】個人登録票!$A$59:$P$127,5,FALSE))</f>
        <v/>
      </c>
      <c r="AC55" s="649"/>
      <c r="AD55" s="607"/>
      <c r="AE55" s="644" t="str">
        <f>TEXT(IF(ISERROR(VLOOKUP(AJ55,【入力用】個人登録票!$A$21:$P$50,12,FALSE)),"",VLOOKUP(AJ55,【入力用】個人登録票!$A$21:$P$50,12,FALSE)) &amp; IF(ISERROR(VLOOKUP(AJ55,【入力用】個人登録票!$A$59:$P$127,12,FALSE)),"",VLOOKUP(AJ55,【入力用】個人登録票!$A$59:$P$127,12,FALSE)),"yyyy/m/d")</f>
        <v/>
      </c>
      <c r="AF55" s="645"/>
      <c r="AG55" s="156" t="str">
        <f t="shared" si="2"/>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IF(ISERROR(VLOOKUP(AJ55,【入力用】個人登録票!$A$21:$R$50,18,FALSE)),"",VLOOKUP(AJ55,【入力用】個人登録票!$A$21:$R$50,18,FALSE)) &amp; IF(ISERROR(VLOOKUP(AJ55,【入力用】個人登録票!$A$63:$R$127,18,FALSE)),"",VLOOKUP(AJ55,【入力用】個人登録票!$A$63:$R$127,18,FALSE))</f>
        <v/>
      </c>
    </row>
    <row r="56" spans="1:37" ht="27" customHeight="1">
      <c r="A56" s="75" t="s">
        <v>194</v>
      </c>
      <c r="B56" s="81" t="str">
        <f>IF(ISERROR(VLOOKUP(A56,【入力用】個人登録票!$A$21:$R$50,18,FALSE)),"",VLOOKUP(A56,【入力用】個人登録票!$A$21:$R$50,18,FALSE)) &amp; IF(ISERROR(VLOOKUP(A56,【入力用】個人登録票!$A$59:$R$127,18,FALSE)),"",VLOOKUP(A56,【入力用】個人登録票!$A$59:$R$127,18,FALSE))</f>
        <v/>
      </c>
      <c r="C56" s="755" t="str">
        <f>IF(ISERROR(VLOOKUP(A56,【入力用】個人登録票!$A$21:$P$50,2,FALSE)),"",VLOOKUP(A56,【入力用】個人登録票!$A$21:$P$50,2,FALSE)) &amp; IF(ISERROR(VLOOKUP(A56,【入力用】個人登録票!$A$59:$P$127,2,FALSE)),"",VLOOKUP(A56,【入力用】個人登録票!$A$59:$P$127,2,FALSE))</f>
        <v/>
      </c>
      <c r="D56" s="756"/>
      <c r="E56" s="606" t="str">
        <f>IF(ISERROR(VLOOKUP(A56,【入力用】個人登録票!$A$21:$P$50,5,FALSE)),"",VLOOKUP(A56,【入力用】個人登録票!$A$21:$P$50,5,FALSE)) &amp; IF(ISERROR(VLOOKUP(A56,【入力用】個人登録票!$A$59:$P$127,5,FALSE)),"",VLOOKUP(A56,【入力用】個人登録票!$A$59:$P$127,5,FALSE))</f>
        <v/>
      </c>
      <c r="F56" s="607"/>
      <c r="G56" s="633" t="str">
        <f>TEXT(IF(ISERROR(VLOOKUP(A56,【入力用】個人登録票!$A$21:$P$50,12,FALSE)),"",VLOOKUP(A56,【入力用】個人登録票!$A$21:$P$50,12,FALSE)) &amp; IF(ISERROR(VLOOKUP(A56,【入力用】個人登録票!$A$59:$P$127,12,FALSE)),"",VLOOKUP(A56,【入力用】個人登録票!$A$59:$P$127,12,FALSE)),"yyyy/m/d")</f>
        <v/>
      </c>
      <c r="H56" s="633"/>
      <c r="I56" s="754" t="str">
        <f t="shared" si="3"/>
        <v/>
      </c>
      <c r="J56" s="754"/>
      <c r="K56" s="754"/>
      <c r="L56" s="754"/>
      <c r="M56" s="754"/>
      <c r="N56" s="754"/>
      <c r="O56" s="646" t="str">
        <f>IF(ISERROR(VLOOKUP(A56,【入力用】個人登録票!$A$21:$Q$50,17,FALSE)),"",VLOOKUP(A56,【入力用】個人登録票!$A$21:$Q$50,17,FALSE)) &amp; IF(ISERROR(VLOOKUP(A56,【入力用】個人登録票!$A$59:$Q$127,17,FALSE)),"",VLOOKUP(A56,【入力用】個人登録票!$A$59:$Q$127,17,FALSE))</f>
        <v/>
      </c>
      <c r="P56" s="647"/>
      <c r="Q56" s="647"/>
      <c r="R56" s="647"/>
      <c r="S56" s="647"/>
      <c r="T56" s="647"/>
      <c r="U56" s="647"/>
      <c r="V56" s="648"/>
      <c r="W56" s="686" t="str">
        <f>IF(ISERROR(VLOOKUP(A56,【入力用】個人登録票!$A$21:$P$50,16,FALSE)),"",VLOOKUP(A56,【入力用】個人登録票!$A$21:$P$50,16,FALSE)) &amp; IF(ISERROR(VLOOKUP(A56,【入力用】個人登録票!$A$59:$P$127,16,FALSE)),"",VLOOKUP(A56,【入力用】個人登録票!$A$59:$P$127,16,FALSE))</f>
        <v/>
      </c>
      <c r="X56" s="687"/>
      <c r="Y56" s="687"/>
      <c r="Z56" s="688"/>
      <c r="AA56" s="79" t="str">
        <f>IF(ISERROR(VLOOKUP(AJ56,【入力用】個人登録票!$A$21:$P$50,2,FALSE)),"",VLOOKUP(AJ56,【入力用】個人登録票!$A$21:$P$50,2,FALSE)) &amp; IF(ISERROR(VLOOKUP(AJ56,【入力用】個人登録票!$A$59:$P$127,2,FALSE)),"",VLOOKUP(AJ56,【入力用】個人登録票!$A$59:$P$127,2,FALSE))</f>
        <v/>
      </c>
      <c r="AB56" s="606" t="str">
        <f>IF(ISERROR(VLOOKUP(AJ56,【入力用】個人登録票!$A$21:$P$50,5,FALSE)),"",VLOOKUP(AJ56,【入力用】個人登録票!$A$21:$P$50,5,FALSE)) &amp; IF(ISERROR(VLOOKUP(AJ56,【入力用】個人登録票!$A$59:$P$127,5,FALSE)),"",VLOOKUP(AJ56,【入力用】個人登録票!$A$59:$P$127,5,FALSE))</f>
        <v/>
      </c>
      <c r="AC56" s="649"/>
      <c r="AD56" s="607"/>
      <c r="AE56" s="644" t="str">
        <f>TEXT(IF(ISERROR(VLOOKUP(AJ56,【入力用】個人登録票!$A$21:$P$50,12,FALSE)),"",VLOOKUP(AJ56,【入力用】個人登録票!$A$21:$P$50,12,FALSE)) &amp; IF(ISERROR(VLOOKUP(AJ56,【入力用】個人登録票!$A$59:$P$127,12,FALSE)),"",VLOOKUP(AJ56,【入力用】個人登録票!$A$59:$P$127,12,FALSE)),"yyyy/m/d")</f>
        <v/>
      </c>
      <c r="AF56" s="645"/>
      <c r="AG56" s="156" t="str">
        <f t="shared" si="2"/>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IF(ISERROR(VLOOKUP(AJ56,【入力用】個人登録票!$A$21:$R$50,18,FALSE)),"",VLOOKUP(AJ56,【入力用】個人登録票!$A$21:$R$50,18,FALSE)) &amp; IF(ISERROR(VLOOKUP(AJ56,【入力用】個人登録票!$A$63:$R$127,18,FALSE)),"",VLOOKUP(AJ56,【入力用】個人登録票!$A$63:$R$127,18,FALSE))</f>
        <v/>
      </c>
    </row>
    <row r="57" spans="1:37" ht="27" customHeight="1">
      <c r="A57" s="75" t="s">
        <v>470</v>
      </c>
      <c r="B57" s="81" t="str">
        <f>IF(ISERROR(VLOOKUP(A57,【入力用】個人登録票!$A$21:$R$50,18,FALSE)),"",VLOOKUP(A57,【入力用】個人登録票!$A$21:$R$50,18,FALSE)) &amp; IF(ISERROR(VLOOKUP(A57,【入力用】個人登録票!$A$59:$R$127,18,FALSE)),"",VLOOKUP(A57,【入力用】個人登録票!$A$59:$R$127,18,FALSE))</f>
        <v/>
      </c>
      <c r="C57" s="755" t="str">
        <f>IF(ISERROR(VLOOKUP(A57,【入力用】個人登録票!$A$21:$P$50,2,FALSE)),"",VLOOKUP(A57,【入力用】個人登録票!$A$21:$P$50,2,FALSE)) &amp; IF(ISERROR(VLOOKUP(A57,【入力用】個人登録票!$A$59:$P$127,2,FALSE)),"",VLOOKUP(A57,【入力用】個人登録票!$A$59:$P$127,2,FALSE))</f>
        <v/>
      </c>
      <c r="D57" s="756"/>
      <c r="E57" s="606" t="str">
        <f>IF(ISERROR(VLOOKUP(A57,【入力用】個人登録票!$A$21:$P$50,5,FALSE)),"",VLOOKUP(A57,【入力用】個人登録票!$A$21:$P$50,5,FALSE)) &amp; IF(ISERROR(VLOOKUP(A57,【入力用】個人登録票!$A$59:$P$127,5,FALSE)),"",VLOOKUP(A57,【入力用】個人登録票!$A$59:$P$127,5,FALSE))</f>
        <v/>
      </c>
      <c r="F57" s="607"/>
      <c r="G57" s="633" t="str">
        <f>TEXT(IF(ISERROR(VLOOKUP(A57,【入力用】個人登録票!$A$21:$P$50,12,FALSE)),"",VLOOKUP(A57,【入力用】個人登録票!$A$21:$P$50,12,FALSE)) &amp; IF(ISERROR(VLOOKUP(A57,【入力用】個人登録票!$A$59:$P$127,12,FALSE)),"",VLOOKUP(A57,【入力用】個人登録票!$A$59:$P$127,12,FALSE)),"yyyy/m/d")</f>
        <v/>
      </c>
      <c r="H57" s="633"/>
      <c r="I57" s="754" t="str">
        <f t="shared" si="3"/>
        <v/>
      </c>
      <c r="J57" s="754"/>
      <c r="K57" s="754"/>
      <c r="L57" s="754"/>
      <c r="M57" s="754"/>
      <c r="N57" s="754"/>
      <c r="O57" s="646" t="str">
        <f>IF(ISERROR(VLOOKUP(A57,【入力用】個人登録票!$A$21:$Q$50,17,FALSE)),"",VLOOKUP(A57,【入力用】個人登録票!$A$21:$Q$50,17,FALSE)) &amp; IF(ISERROR(VLOOKUP(A57,【入力用】個人登録票!$A$59:$Q$127,17,FALSE)),"",VLOOKUP(A57,【入力用】個人登録票!$A$59:$Q$127,17,FALSE))</f>
        <v/>
      </c>
      <c r="P57" s="647"/>
      <c r="Q57" s="647"/>
      <c r="R57" s="647"/>
      <c r="S57" s="647"/>
      <c r="T57" s="647"/>
      <c r="U57" s="647"/>
      <c r="V57" s="648"/>
      <c r="W57" s="686" t="str">
        <f>IF(ISERROR(VLOOKUP(A57,【入力用】個人登録票!$A$21:$P$50,16,FALSE)),"",VLOOKUP(A57,【入力用】個人登録票!$A$21:$P$50,16,FALSE)) &amp; IF(ISERROR(VLOOKUP(A57,【入力用】個人登録票!$A$59:$P$127,16,FALSE)),"",VLOOKUP(A57,【入力用】個人登録票!$A$59:$P$127,16,FALSE))</f>
        <v/>
      </c>
      <c r="X57" s="687"/>
      <c r="Y57" s="687"/>
      <c r="Z57" s="688"/>
      <c r="AA57" s="79" t="str">
        <f>IF(ISERROR(VLOOKUP(AJ57,【入力用】個人登録票!$A$21:$P$50,2,FALSE)),"",VLOOKUP(AJ57,【入力用】個人登録票!$A$21:$P$50,2,FALSE)) &amp; IF(ISERROR(VLOOKUP(AJ57,【入力用】個人登録票!$A$59:$P$127,2,FALSE)),"",VLOOKUP(AJ57,【入力用】個人登録票!$A$59:$P$127,2,FALSE))</f>
        <v/>
      </c>
      <c r="AB57" s="606" t="str">
        <f>IF(ISERROR(VLOOKUP(AJ57,【入力用】個人登録票!$A$21:$P$50,5,FALSE)),"",VLOOKUP(AJ57,【入力用】個人登録票!$A$21:$P$50,5,FALSE)) &amp; IF(ISERROR(VLOOKUP(AJ57,【入力用】個人登録票!$A$59:$P$127,5,FALSE)),"",VLOOKUP(AJ57,【入力用】個人登録票!$A$59:$P$127,5,FALSE))</f>
        <v/>
      </c>
      <c r="AC57" s="649"/>
      <c r="AD57" s="607"/>
      <c r="AE57" s="644" t="str">
        <f>TEXT(IF(ISERROR(VLOOKUP(AJ57,【入力用】個人登録票!$A$21:$P$50,12,FALSE)),"",VLOOKUP(AJ57,【入力用】個人登録票!$A$21:$P$50,12,FALSE)) &amp; IF(ISERROR(VLOOKUP(AJ57,【入力用】個人登録票!$A$59:$P$127,12,FALSE)),"",VLOOKUP(AJ57,【入力用】個人登録票!$A$59:$P$127,12,FALSE)),"yyyy/m/d")</f>
        <v/>
      </c>
      <c r="AF57" s="645"/>
      <c r="AG57" s="156" t="str">
        <f t="shared" si="2"/>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IF(ISERROR(VLOOKUP(AJ57,【入力用】個人登録票!$A$21:$R$50,18,FALSE)),"",VLOOKUP(AJ57,【入力用】個人登録票!$A$21:$R$50,18,FALSE)) &amp; IF(ISERROR(VLOOKUP(AJ57,【入力用】個人登録票!$A$63:$R$127,18,FALSE)),"",VLOOKUP(AJ57,【入力用】個人登録票!$A$63:$R$127,18,FALSE))</f>
        <v/>
      </c>
    </row>
    <row r="58" spans="1:37" ht="27" customHeight="1">
      <c r="A58" s="75" t="s">
        <v>467</v>
      </c>
      <c r="B58" s="81" t="str">
        <f>IF(ISERROR(VLOOKUP(A58,【入力用】個人登録票!$A$21:$R$50,18,FALSE)),"",VLOOKUP(A58,【入力用】個人登録票!$A$21:$R$50,18,FALSE)) &amp; IF(ISERROR(VLOOKUP(A58,【入力用】個人登録票!$A$59:$R$127,18,FALSE)),"",VLOOKUP(A58,【入力用】個人登録票!$A$59:$R$127,18,FALSE))</f>
        <v/>
      </c>
      <c r="C58" s="755" t="str">
        <f>IF(ISERROR(VLOOKUP(A58,【入力用】個人登録票!$A$21:$P$50,2,FALSE)),"",VLOOKUP(A58,【入力用】個人登録票!$A$21:$P$50,2,FALSE)) &amp; IF(ISERROR(VLOOKUP(A58,【入力用】個人登録票!$A$59:$P$127,2,FALSE)),"",VLOOKUP(A58,【入力用】個人登録票!$A$59:$P$127,2,FALSE))</f>
        <v/>
      </c>
      <c r="D58" s="756"/>
      <c r="E58" s="606" t="str">
        <f>IF(ISERROR(VLOOKUP(A58,【入力用】個人登録票!$A$21:$P$50,5,FALSE)),"",VLOOKUP(A58,【入力用】個人登録票!$A$21:$P$50,5,FALSE)) &amp; IF(ISERROR(VLOOKUP(A58,【入力用】個人登録票!$A$59:$P$127,5,FALSE)),"",VLOOKUP(A58,【入力用】個人登録票!$A$59:$P$127,5,FALSE))</f>
        <v/>
      </c>
      <c r="F58" s="607"/>
      <c r="G58" s="633" t="str">
        <f>TEXT(IF(ISERROR(VLOOKUP(A58,【入力用】個人登録票!$A$21:$P$50,12,FALSE)),"",VLOOKUP(A58,【入力用】個人登録票!$A$21:$P$50,12,FALSE)) &amp; IF(ISERROR(VLOOKUP(A58,【入力用】個人登録票!$A$59:$P$127,12,FALSE)),"",VLOOKUP(A58,【入力用】個人登録票!$A$59:$P$127,12,FALSE)),"yyyy/m/d")</f>
        <v/>
      </c>
      <c r="H58" s="633"/>
      <c r="I58" s="754" t="str">
        <f t="shared" si="3"/>
        <v/>
      </c>
      <c r="J58" s="754"/>
      <c r="K58" s="754"/>
      <c r="L58" s="754"/>
      <c r="M58" s="754"/>
      <c r="N58" s="754"/>
      <c r="O58" s="646" t="str">
        <f>IF(ISERROR(VLOOKUP(A58,【入力用】個人登録票!$A$21:$Q$50,17,FALSE)),"",VLOOKUP(A58,【入力用】個人登録票!$A$21:$Q$50,17,FALSE)) &amp; IF(ISERROR(VLOOKUP(A58,【入力用】個人登録票!$A$59:$Q$127,17,FALSE)),"",VLOOKUP(A58,【入力用】個人登録票!$A$59:$Q$127,17,FALSE))</f>
        <v/>
      </c>
      <c r="P58" s="647"/>
      <c r="Q58" s="647"/>
      <c r="R58" s="647"/>
      <c r="S58" s="647"/>
      <c r="T58" s="647"/>
      <c r="U58" s="647"/>
      <c r="V58" s="648"/>
      <c r="W58" s="686" t="str">
        <f>IF(ISERROR(VLOOKUP(A58,【入力用】個人登録票!$A$21:$P$50,16,FALSE)),"",VLOOKUP(A58,【入力用】個人登録票!$A$21:$P$50,16,FALSE)) &amp; IF(ISERROR(VLOOKUP(A58,【入力用】個人登録票!$A$59:$P$127,16,FALSE)),"",VLOOKUP(A58,【入力用】個人登録票!$A$59:$P$127,16,FALSE))</f>
        <v/>
      </c>
      <c r="X58" s="687"/>
      <c r="Y58" s="687"/>
      <c r="Z58" s="688"/>
      <c r="AA58" s="79" t="str">
        <f>IF(ISERROR(VLOOKUP(AJ58,【入力用】個人登録票!$A$21:$P$50,2,FALSE)),"",VLOOKUP(AJ58,【入力用】個人登録票!$A$21:$P$50,2,FALSE)) &amp; IF(ISERROR(VLOOKUP(AJ58,【入力用】個人登録票!$A$59:$P$127,2,FALSE)),"",VLOOKUP(AJ58,【入力用】個人登録票!$A$59:$P$127,2,FALSE))</f>
        <v/>
      </c>
      <c r="AB58" s="606" t="str">
        <f>IF(ISERROR(VLOOKUP(AJ58,【入力用】個人登録票!$A$21:$P$50,5,FALSE)),"",VLOOKUP(AJ58,【入力用】個人登録票!$A$21:$P$50,5,FALSE)) &amp; IF(ISERROR(VLOOKUP(AJ58,【入力用】個人登録票!$A$59:$P$127,5,FALSE)),"",VLOOKUP(AJ58,【入力用】個人登録票!$A$59:$P$127,5,FALSE))</f>
        <v/>
      </c>
      <c r="AC58" s="649"/>
      <c r="AD58" s="607"/>
      <c r="AE58" s="644" t="str">
        <f>TEXT(IF(ISERROR(VLOOKUP(AJ58,【入力用】個人登録票!$A$21:$P$50,12,FALSE)),"",VLOOKUP(AJ58,【入力用】個人登録票!$A$21:$P$50,12,FALSE)) &amp; IF(ISERROR(VLOOKUP(AJ58,【入力用】個人登録票!$A$59:$P$127,12,FALSE)),"",VLOOKUP(AJ58,【入力用】個人登録票!$A$59:$P$127,12,FALSE)),"yyyy/m/d")</f>
        <v/>
      </c>
      <c r="AF58" s="645"/>
      <c r="AG58" s="156" t="str">
        <f t="shared" si="2"/>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IF(ISERROR(VLOOKUP(AJ58,【入力用】個人登録票!$A$21:$R$50,18,FALSE)),"",VLOOKUP(AJ58,【入力用】個人登録票!$A$21:$R$50,18,FALSE)) &amp; IF(ISERROR(VLOOKUP(AJ58,【入力用】個人登録票!$A$63:$R$127,18,FALSE)),"",VLOOKUP(AJ58,【入力用】個人登録票!$A$63:$R$127,18,FALSE))</f>
        <v/>
      </c>
    </row>
    <row r="59" spans="1:37" ht="27" customHeight="1">
      <c r="A59" s="75" t="s">
        <v>196</v>
      </c>
      <c r="B59" s="81" t="str">
        <f>IF(ISERROR(VLOOKUP(A59,【入力用】個人登録票!$A$21:$R$50,18,FALSE)),"",VLOOKUP(A59,【入力用】個人登録票!$A$21:$R$50,18,FALSE)) &amp; IF(ISERROR(VLOOKUP(A59,【入力用】個人登録票!$A$59:$R$127,18,FALSE)),"",VLOOKUP(A59,【入力用】個人登録票!$A$59:$R$127,18,FALSE))</f>
        <v/>
      </c>
      <c r="C59" s="755" t="str">
        <f>IF(ISERROR(VLOOKUP(A59,【入力用】個人登録票!$A$21:$P$50,2,FALSE)),"",VLOOKUP(A59,【入力用】個人登録票!$A$21:$P$50,2,FALSE)) &amp; IF(ISERROR(VLOOKUP(A59,【入力用】個人登録票!$A$59:$P$127,2,FALSE)),"",VLOOKUP(A59,【入力用】個人登録票!$A$59:$P$127,2,FALSE))</f>
        <v/>
      </c>
      <c r="D59" s="756"/>
      <c r="E59" s="606" t="str">
        <f>IF(ISERROR(VLOOKUP(A59,【入力用】個人登録票!$A$21:$P$50,5,FALSE)),"",VLOOKUP(A59,【入力用】個人登録票!$A$21:$P$50,5,FALSE)) &amp; IF(ISERROR(VLOOKUP(A59,【入力用】個人登録票!$A$59:$P$127,5,FALSE)),"",VLOOKUP(A59,【入力用】個人登録票!$A$59:$P$127,5,FALSE))</f>
        <v/>
      </c>
      <c r="F59" s="607"/>
      <c r="G59" s="633" t="str">
        <f>TEXT(IF(ISERROR(VLOOKUP(A59,【入力用】個人登録票!$A$21:$P$50,12,FALSE)),"",VLOOKUP(A59,【入力用】個人登録票!$A$21:$P$50,12,FALSE)) &amp; IF(ISERROR(VLOOKUP(A59,【入力用】個人登録票!$A$59:$P$127,12,FALSE)),"",VLOOKUP(A59,【入力用】個人登録票!$A$59:$P$127,12,FALSE)),"yyyy/m/d")</f>
        <v/>
      </c>
      <c r="H59" s="633"/>
      <c r="I59" s="754" t="str">
        <f t="shared" si="3"/>
        <v/>
      </c>
      <c r="J59" s="754"/>
      <c r="K59" s="754"/>
      <c r="L59" s="754"/>
      <c r="M59" s="754"/>
      <c r="N59" s="754"/>
      <c r="O59" s="646" t="str">
        <f>IF(ISERROR(VLOOKUP(A59,【入力用】個人登録票!$A$21:$Q$50,17,FALSE)),"",VLOOKUP(A59,【入力用】個人登録票!$A$21:$Q$50,17,FALSE)) &amp; IF(ISERROR(VLOOKUP(A59,【入力用】個人登録票!$A$59:$Q$127,17,FALSE)),"",VLOOKUP(A59,【入力用】個人登録票!$A$59:$Q$127,17,FALSE))</f>
        <v/>
      </c>
      <c r="P59" s="647"/>
      <c r="Q59" s="647"/>
      <c r="R59" s="647"/>
      <c r="S59" s="647"/>
      <c r="T59" s="647"/>
      <c r="U59" s="647"/>
      <c r="V59" s="648"/>
      <c r="W59" s="686" t="str">
        <f>IF(ISERROR(VLOOKUP(A59,【入力用】個人登録票!$A$21:$P$50,16,FALSE)),"",VLOOKUP(A59,【入力用】個人登録票!$A$21:$P$50,16,FALSE)) &amp; IF(ISERROR(VLOOKUP(A59,【入力用】個人登録票!$A$59:$P$127,16,FALSE)),"",VLOOKUP(A59,【入力用】個人登録票!$A$59:$P$127,16,FALSE))</f>
        <v/>
      </c>
      <c r="X59" s="687"/>
      <c r="Y59" s="687"/>
      <c r="Z59" s="688"/>
      <c r="AA59" s="79" t="str">
        <f>IF(ISERROR(VLOOKUP(AJ59,【入力用】個人登録票!$A$21:$P$50,2,FALSE)),"",VLOOKUP(AJ59,【入力用】個人登録票!$A$21:$P$50,2,FALSE)) &amp; IF(ISERROR(VLOOKUP(AJ59,【入力用】個人登録票!$A$59:$P$127,2,FALSE)),"",VLOOKUP(AJ59,【入力用】個人登録票!$A$59:$P$127,2,FALSE))</f>
        <v/>
      </c>
      <c r="AB59" s="606" t="str">
        <f>IF(ISERROR(VLOOKUP(AJ59,【入力用】個人登録票!$A$21:$P$50,5,FALSE)),"",VLOOKUP(AJ59,【入力用】個人登録票!$A$21:$P$50,5,FALSE)) &amp; IF(ISERROR(VLOOKUP(AJ59,【入力用】個人登録票!$A$59:$P$127,5,FALSE)),"",VLOOKUP(AJ59,【入力用】個人登録票!$A$59:$P$127,5,FALSE))</f>
        <v/>
      </c>
      <c r="AC59" s="649"/>
      <c r="AD59" s="607"/>
      <c r="AE59" s="644" t="str">
        <f>TEXT(IF(ISERROR(VLOOKUP(AJ59,【入力用】個人登録票!$A$21:$P$50,12,FALSE)),"",VLOOKUP(AJ59,【入力用】個人登録票!$A$21:$P$50,12,FALSE)) &amp; IF(ISERROR(VLOOKUP(AJ59,【入力用】個人登録票!$A$59:$P$127,12,FALSE)),"",VLOOKUP(AJ59,【入力用】個人登録票!$A$59:$P$127,12,FALSE)),"yyyy/m/d")</f>
        <v/>
      </c>
      <c r="AF59" s="645"/>
      <c r="AG59" s="156" t="str">
        <f t="shared" si="2"/>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IF(ISERROR(VLOOKUP(AJ59,【入力用】個人登録票!$A$21:$R$50,18,FALSE)),"",VLOOKUP(AJ59,【入力用】個人登録票!$A$21:$R$50,18,FALSE)) &amp; IF(ISERROR(VLOOKUP(AJ59,【入力用】個人登録票!$A$63:$R$127,18,FALSE)),"",VLOOKUP(AJ59,【入力用】個人登録票!$A$63:$R$127,18,FALSE))</f>
        <v/>
      </c>
    </row>
    <row r="60" spans="1:37" ht="27" customHeight="1">
      <c r="A60" s="75" t="s">
        <v>197</v>
      </c>
      <c r="B60" s="81" t="str">
        <f>IF(ISERROR(VLOOKUP(A60,【入力用】個人登録票!$A$21:$R$50,18,FALSE)),"",VLOOKUP(A60,【入力用】個人登録票!$A$21:$R$50,18,FALSE)) &amp; IF(ISERROR(VLOOKUP(A60,【入力用】個人登録票!$A$59:$R$127,18,FALSE)),"",VLOOKUP(A60,【入力用】個人登録票!$A$59:$R$127,18,FALSE))</f>
        <v/>
      </c>
      <c r="C60" s="755" t="str">
        <f>IF(ISERROR(VLOOKUP(A60,【入力用】個人登録票!$A$21:$P$50,2,FALSE)),"",VLOOKUP(A60,【入力用】個人登録票!$A$21:$P$50,2,FALSE)) &amp; IF(ISERROR(VLOOKUP(A60,【入力用】個人登録票!$A$59:$P$127,2,FALSE)),"",VLOOKUP(A60,【入力用】個人登録票!$A$59:$P$127,2,FALSE))</f>
        <v/>
      </c>
      <c r="D60" s="756"/>
      <c r="E60" s="606" t="str">
        <f>IF(ISERROR(VLOOKUP(A60,【入力用】個人登録票!$A$21:$P$50,5,FALSE)),"",VLOOKUP(A60,【入力用】個人登録票!$A$21:$P$50,5,FALSE)) &amp; IF(ISERROR(VLOOKUP(A60,【入力用】個人登録票!$A$59:$P$127,5,FALSE)),"",VLOOKUP(A60,【入力用】個人登録票!$A$59:$P$127,5,FALSE))</f>
        <v/>
      </c>
      <c r="F60" s="607"/>
      <c r="G60" s="633" t="str">
        <f>TEXT(IF(ISERROR(VLOOKUP(A60,【入力用】個人登録票!$A$21:$P$50,12,FALSE)),"",VLOOKUP(A60,【入力用】個人登録票!$A$21:$P$50,12,FALSE)) &amp; IF(ISERROR(VLOOKUP(A60,【入力用】個人登録票!$A$59:$P$127,12,FALSE)),"",VLOOKUP(A60,【入力用】個人登録票!$A$59:$P$127,12,FALSE)),"yyyy/m/d")</f>
        <v/>
      </c>
      <c r="H60" s="633"/>
      <c r="I60" s="754" t="str">
        <f t="shared" si="3"/>
        <v/>
      </c>
      <c r="J60" s="754"/>
      <c r="K60" s="754"/>
      <c r="L60" s="754"/>
      <c r="M60" s="754"/>
      <c r="N60" s="754"/>
      <c r="O60" s="646" t="str">
        <f>IF(ISERROR(VLOOKUP(A60,【入力用】個人登録票!$A$21:$Q$50,17,FALSE)),"",VLOOKUP(A60,【入力用】個人登録票!$A$21:$Q$50,17,FALSE)) &amp; IF(ISERROR(VLOOKUP(A60,【入力用】個人登録票!$A$59:$Q$127,17,FALSE)),"",VLOOKUP(A60,【入力用】個人登録票!$A$59:$Q$127,17,FALSE))</f>
        <v/>
      </c>
      <c r="P60" s="647"/>
      <c r="Q60" s="647"/>
      <c r="R60" s="647"/>
      <c r="S60" s="647"/>
      <c r="T60" s="647"/>
      <c r="U60" s="647"/>
      <c r="V60" s="648"/>
      <c r="W60" s="686" t="str">
        <f>IF(ISERROR(VLOOKUP(A60,【入力用】個人登録票!$A$21:$P$50,16,FALSE)),"",VLOOKUP(A60,【入力用】個人登録票!$A$21:$P$50,16,FALSE)) &amp; IF(ISERROR(VLOOKUP(A60,【入力用】個人登録票!$A$59:$P$127,16,FALSE)),"",VLOOKUP(A60,【入力用】個人登録票!$A$59:$P$127,16,FALSE))</f>
        <v/>
      </c>
      <c r="X60" s="687"/>
      <c r="Y60" s="687"/>
      <c r="Z60" s="688"/>
      <c r="AA60" s="79" t="str">
        <f>IF(ISERROR(VLOOKUP(AJ60,【入力用】個人登録票!$A$21:$P$50,2,FALSE)),"",VLOOKUP(AJ60,【入力用】個人登録票!$A$21:$P$50,2,FALSE)) &amp; IF(ISERROR(VLOOKUP(AJ60,【入力用】個人登録票!$A$59:$P$127,2,FALSE)),"",VLOOKUP(AJ60,【入力用】個人登録票!$A$59:$P$127,2,FALSE))</f>
        <v/>
      </c>
      <c r="AB60" s="606" t="str">
        <f>IF(ISERROR(VLOOKUP(AJ60,【入力用】個人登録票!$A$21:$P$50,5,FALSE)),"",VLOOKUP(AJ60,【入力用】個人登録票!$A$21:$P$50,5,FALSE)) &amp; IF(ISERROR(VLOOKUP(AJ60,【入力用】個人登録票!$A$59:$P$127,5,FALSE)),"",VLOOKUP(AJ60,【入力用】個人登録票!$A$59:$P$127,5,FALSE))</f>
        <v/>
      </c>
      <c r="AC60" s="649"/>
      <c r="AD60" s="607"/>
      <c r="AE60" s="644" t="str">
        <f>TEXT(IF(ISERROR(VLOOKUP(AJ60,【入力用】個人登録票!$A$21:$P$50,12,FALSE)),"",VLOOKUP(AJ60,【入力用】個人登録票!$A$21:$P$50,12,FALSE)) &amp; IF(ISERROR(VLOOKUP(AJ60,【入力用】個人登録票!$A$59:$P$127,12,FALSE)),"",VLOOKUP(AJ60,【入力用】個人登録票!$A$59:$P$127,12,FALSE)),"yyyy/m/d")</f>
        <v/>
      </c>
      <c r="AF60" s="645"/>
      <c r="AG60" s="156" t="str">
        <f t="shared" si="2"/>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IF(ISERROR(VLOOKUP(AJ60,【入力用】個人登録票!$A$21:$R$50,18,FALSE)),"",VLOOKUP(AJ60,【入力用】個人登録票!$A$21:$R$50,18,FALSE)) &amp; IF(ISERROR(VLOOKUP(AJ60,【入力用】個人登録票!$A$63:$R$127,18,FALSE)),"",VLOOKUP(AJ60,【入力用】個人登録票!$A$63:$R$127,18,FALSE))</f>
        <v/>
      </c>
    </row>
    <row r="61" spans="1:37" ht="27" customHeight="1">
      <c r="A61" s="75" t="s">
        <v>471</v>
      </c>
      <c r="B61" s="81" t="str">
        <f>IF(ISERROR(VLOOKUP(A61,【入力用】個人登録票!$A$21:$R$50,18,FALSE)),"",VLOOKUP(A61,【入力用】個人登録票!$A$21:$R$50,18,FALSE)) &amp; IF(ISERROR(VLOOKUP(A61,【入力用】個人登録票!$A$59:$R$127,18,FALSE)),"",VLOOKUP(A61,【入力用】個人登録票!$A$59:$R$127,18,FALSE))</f>
        <v/>
      </c>
      <c r="C61" s="755" t="str">
        <f>IF(ISERROR(VLOOKUP(A61,【入力用】個人登録票!$A$21:$P$50,2,FALSE)),"",VLOOKUP(A61,【入力用】個人登録票!$A$21:$P$50,2,FALSE)) &amp; IF(ISERROR(VLOOKUP(A61,【入力用】個人登録票!$A$59:$P$127,2,FALSE)),"",VLOOKUP(A61,【入力用】個人登録票!$A$59:$P$127,2,FALSE))</f>
        <v/>
      </c>
      <c r="D61" s="756"/>
      <c r="E61" s="606" t="str">
        <f>IF(ISERROR(VLOOKUP(A61,【入力用】個人登録票!$A$21:$P$50,5,FALSE)),"",VLOOKUP(A61,【入力用】個人登録票!$A$21:$P$50,5,FALSE)) &amp; IF(ISERROR(VLOOKUP(A61,【入力用】個人登録票!$A$59:$P$127,5,FALSE)),"",VLOOKUP(A61,【入力用】個人登録票!$A$59:$P$127,5,FALSE))</f>
        <v/>
      </c>
      <c r="F61" s="607"/>
      <c r="G61" s="633" t="str">
        <f>TEXT(IF(ISERROR(VLOOKUP(A61,【入力用】個人登録票!$A$21:$P$50,12,FALSE)),"",VLOOKUP(A61,【入力用】個人登録票!$A$21:$P$50,12,FALSE)) &amp; IF(ISERROR(VLOOKUP(A61,【入力用】個人登録票!$A$59:$P$127,12,FALSE)),"",VLOOKUP(A61,【入力用】個人登録票!$A$59:$P$127,12,FALSE)),"yyyy/m/d")</f>
        <v/>
      </c>
      <c r="H61" s="633"/>
      <c r="I61" s="754" t="str">
        <f t="shared" si="3"/>
        <v/>
      </c>
      <c r="J61" s="754"/>
      <c r="K61" s="754"/>
      <c r="L61" s="754"/>
      <c r="M61" s="754"/>
      <c r="N61" s="754"/>
      <c r="O61" s="646" t="str">
        <f>IF(ISERROR(VLOOKUP(A61,【入力用】個人登録票!$A$21:$Q$50,17,FALSE)),"",VLOOKUP(A61,【入力用】個人登録票!$A$21:$Q$50,17,FALSE)) &amp; IF(ISERROR(VLOOKUP(A61,【入力用】個人登録票!$A$59:$Q$127,17,FALSE)),"",VLOOKUP(A61,【入力用】個人登録票!$A$59:$Q$127,17,FALSE))</f>
        <v/>
      </c>
      <c r="P61" s="647"/>
      <c r="Q61" s="647"/>
      <c r="R61" s="647"/>
      <c r="S61" s="647"/>
      <c r="T61" s="647"/>
      <c r="U61" s="647"/>
      <c r="V61" s="648"/>
      <c r="W61" s="686" t="str">
        <f>IF(ISERROR(VLOOKUP(A61,【入力用】個人登録票!$A$21:$P$50,16,FALSE)),"",VLOOKUP(A61,【入力用】個人登録票!$A$21:$P$50,16,FALSE)) &amp; IF(ISERROR(VLOOKUP(A61,【入力用】個人登録票!$A$59:$P$127,16,FALSE)),"",VLOOKUP(A61,【入力用】個人登録票!$A$59:$P$127,16,FALSE))</f>
        <v/>
      </c>
      <c r="X61" s="687"/>
      <c r="Y61" s="687"/>
      <c r="Z61" s="688"/>
      <c r="AA61" s="79" t="str">
        <f>IF(ISERROR(VLOOKUP(AJ61,【入力用】個人登録票!$A$21:$P$50,2,FALSE)),"",VLOOKUP(AJ61,【入力用】個人登録票!$A$21:$P$50,2,FALSE)) &amp; IF(ISERROR(VLOOKUP(AJ61,【入力用】個人登録票!$A$59:$P$127,2,FALSE)),"",VLOOKUP(AJ61,【入力用】個人登録票!$A$59:$P$127,2,FALSE))</f>
        <v/>
      </c>
      <c r="AB61" s="606" t="str">
        <f>IF(ISERROR(VLOOKUP(AJ61,【入力用】個人登録票!$A$21:$P$50,5,FALSE)),"",VLOOKUP(AJ61,【入力用】個人登録票!$A$21:$P$50,5,FALSE)) &amp; IF(ISERROR(VLOOKUP(AJ61,【入力用】個人登録票!$A$59:$P$127,5,FALSE)),"",VLOOKUP(AJ61,【入力用】個人登録票!$A$59:$P$127,5,FALSE))</f>
        <v/>
      </c>
      <c r="AC61" s="649"/>
      <c r="AD61" s="607"/>
      <c r="AE61" s="644" t="str">
        <f>TEXT(IF(ISERROR(VLOOKUP(AJ61,【入力用】個人登録票!$A$21:$P$50,12,FALSE)),"",VLOOKUP(AJ61,【入力用】個人登録票!$A$21:$P$50,12,FALSE)) &amp; IF(ISERROR(VLOOKUP(AJ61,【入力用】個人登録票!$A$59:$P$127,12,FALSE)),"",VLOOKUP(AJ61,【入力用】個人登録票!$A$59:$P$127,12,FALSE)),"yyyy/m/d")</f>
        <v/>
      </c>
      <c r="AF61" s="645"/>
      <c r="AG61" s="156" t="str">
        <f t="shared" si="2"/>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IF(ISERROR(VLOOKUP(AJ61,【入力用】個人登録票!$A$21:$R$50,18,FALSE)),"",VLOOKUP(AJ61,【入力用】個人登録票!$A$21:$R$50,18,FALSE)) &amp; IF(ISERROR(VLOOKUP(AJ61,【入力用】個人登録票!$A$63:$R$127,18,FALSE)),"",VLOOKUP(AJ61,【入力用】個人登録票!$A$63:$R$127,18,FALSE))</f>
        <v/>
      </c>
    </row>
    <row r="62" spans="1:37" ht="27" customHeight="1">
      <c r="A62" s="75" t="s">
        <v>472</v>
      </c>
      <c r="B62" s="81" t="str">
        <f>IF(ISERROR(VLOOKUP(A62,【入力用】個人登録票!$A$21:$R$50,18,FALSE)),"",VLOOKUP(A62,【入力用】個人登録票!$A$21:$R$50,18,FALSE)) &amp; IF(ISERROR(VLOOKUP(A62,【入力用】個人登録票!$A$59:$R$127,18,FALSE)),"",VLOOKUP(A62,【入力用】個人登録票!$A$59:$R$127,18,FALSE))</f>
        <v/>
      </c>
      <c r="C62" s="755" t="str">
        <f>IF(ISERROR(VLOOKUP(A62,【入力用】個人登録票!$A$21:$P$50,2,FALSE)),"",VLOOKUP(A62,【入力用】個人登録票!$A$21:$P$50,2,FALSE)) &amp; IF(ISERROR(VLOOKUP(A62,【入力用】個人登録票!$A$59:$P$127,2,FALSE)),"",VLOOKUP(A62,【入力用】個人登録票!$A$59:$P$127,2,FALSE))</f>
        <v/>
      </c>
      <c r="D62" s="756"/>
      <c r="E62" s="606" t="str">
        <f>IF(ISERROR(VLOOKUP(A62,【入力用】個人登録票!$A$21:$P$50,5,FALSE)),"",VLOOKUP(A62,【入力用】個人登録票!$A$21:$P$50,5,FALSE)) &amp; IF(ISERROR(VLOOKUP(A62,【入力用】個人登録票!$A$59:$P$127,5,FALSE)),"",VLOOKUP(A62,【入力用】個人登録票!$A$59:$P$127,5,FALSE))</f>
        <v/>
      </c>
      <c r="F62" s="607"/>
      <c r="G62" s="633" t="str">
        <f>TEXT(IF(ISERROR(VLOOKUP(A62,【入力用】個人登録票!$A$21:$P$50,12,FALSE)),"",VLOOKUP(A62,【入力用】個人登録票!$A$21:$P$50,12,FALSE)) &amp; IF(ISERROR(VLOOKUP(A62,【入力用】個人登録票!$A$59:$P$127,12,FALSE)),"",VLOOKUP(A62,【入力用】個人登録票!$A$59:$P$127,12,FALSE)),"yyyy/m/d")</f>
        <v/>
      </c>
      <c r="H62" s="633"/>
      <c r="I62" s="754" t="str">
        <f t="shared" si="3"/>
        <v/>
      </c>
      <c r="J62" s="754"/>
      <c r="K62" s="754"/>
      <c r="L62" s="754"/>
      <c r="M62" s="754"/>
      <c r="N62" s="754"/>
      <c r="O62" s="646" t="str">
        <f>IF(ISERROR(VLOOKUP(A62,【入力用】個人登録票!$A$21:$Q$50,17,FALSE)),"",VLOOKUP(A62,【入力用】個人登録票!$A$21:$Q$50,17,FALSE)) &amp; IF(ISERROR(VLOOKUP(A62,【入力用】個人登録票!$A$59:$Q$127,17,FALSE)),"",VLOOKUP(A62,【入力用】個人登録票!$A$59:$Q$127,17,FALSE))</f>
        <v/>
      </c>
      <c r="P62" s="647"/>
      <c r="Q62" s="647"/>
      <c r="R62" s="647"/>
      <c r="S62" s="647"/>
      <c r="T62" s="647"/>
      <c r="U62" s="647"/>
      <c r="V62" s="648"/>
      <c r="W62" s="686" t="str">
        <f>IF(ISERROR(VLOOKUP(A62,【入力用】個人登録票!$A$21:$P$50,16,FALSE)),"",VLOOKUP(A62,【入力用】個人登録票!$A$21:$P$50,16,FALSE)) &amp; IF(ISERROR(VLOOKUP(A62,【入力用】個人登録票!$A$59:$P$127,16,FALSE)),"",VLOOKUP(A62,【入力用】個人登録票!$A$59:$P$127,16,FALSE))</f>
        <v/>
      </c>
      <c r="X62" s="687"/>
      <c r="Y62" s="687"/>
      <c r="Z62" s="688"/>
      <c r="AA62" s="79" t="str">
        <f>IF(ISERROR(VLOOKUP(AJ62,【入力用】個人登録票!$A$21:$P$50,2,FALSE)),"",VLOOKUP(AJ62,【入力用】個人登録票!$A$21:$P$50,2,FALSE)) &amp; IF(ISERROR(VLOOKUP(AJ62,【入力用】個人登録票!$A$59:$P$127,2,FALSE)),"",VLOOKUP(AJ62,【入力用】個人登録票!$A$59:$P$127,2,FALSE))</f>
        <v/>
      </c>
      <c r="AB62" s="606" t="str">
        <f>IF(ISERROR(VLOOKUP(AJ62,【入力用】個人登録票!$A$21:$P$50,5,FALSE)),"",VLOOKUP(AJ62,【入力用】個人登録票!$A$21:$P$50,5,FALSE)) &amp; IF(ISERROR(VLOOKUP(AJ62,【入力用】個人登録票!$A$59:$P$127,5,FALSE)),"",VLOOKUP(AJ62,【入力用】個人登録票!$A$59:$P$127,5,FALSE))</f>
        <v/>
      </c>
      <c r="AC62" s="649"/>
      <c r="AD62" s="607"/>
      <c r="AE62" s="644" t="str">
        <f>TEXT(IF(ISERROR(VLOOKUP(AJ62,【入力用】個人登録票!$A$21:$P$50,12,FALSE)),"",VLOOKUP(AJ62,【入力用】個人登録票!$A$21:$P$50,12,FALSE)) &amp; IF(ISERROR(VLOOKUP(AJ62,【入力用】個人登録票!$A$59:$P$127,12,FALSE)),"",VLOOKUP(AJ62,【入力用】個人登録票!$A$59:$P$127,12,FALSE)),"yyyy/m/d")</f>
        <v/>
      </c>
      <c r="AF62" s="645"/>
      <c r="AG62" s="156" t="str">
        <f t="shared" si="2"/>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IF(ISERROR(VLOOKUP(AJ62,【入力用】個人登録票!$A$21:$R$50,18,FALSE)),"",VLOOKUP(AJ62,【入力用】個人登録票!$A$21:$R$50,18,FALSE)) &amp; IF(ISERROR(VLOOKUP(AJ62,【入力用】個人登録票!$A$63:$R$127,18,FALSE)),"",VLOOKUP(AJ62,【入力用】個人登録票!$A$63:$R$127,18,FALSE))</f>
        <v/>
      </c>
    </row>
    <row r="63" spans="1:37" ht="27" customHeight="1">
      <c r="A63" s="75" t="s">
        <v>473</v>
      </c>
      <c r="B63" s="81" t="str">
        <f>IF(ISERROR(VLOOKUP(A63,【入力用】個人登録票!$A$21:$R$50,18,FALSE)),"",VLOOKUP(A63,【入力用】個人登録票!$A$21:$R$50,18,FALSE)) &amp; IF(ISERROR(VLOOKUP(A63,【入力用】個人登録票!$A$59:$R$127,18,FALSE)),"",VLOOKUP(A63,【入力用】個人登録票!$A$59:$R$127,18,FALSE))</f>
        <v/>
      </c>
      <c r="C63" s="755" t="str">
        <f>IF(ISERROR(VLOOKUP(A63,【入力用】個人登録票!$A$21:$P$50,2,FALSE)),"",VLOOKUP(A63,【入力用】個人登録票!$A$21:$P$50,2,FALSE)) &amp; IF(ISERROR(VLOOKUP(A63,【入力用】個人登録票!$A$59:$P$127,2,FALSE)),"",VLOOKUP(A63,【入力用】個人登録票!$A$59:$P$127,2,FALSE))</f>
        <v/>
      </c>
      <c r="D63" s="756"/>
      <c r="E63" s="606" t="str">
        <f>IF(ISERROR(VLOOKUP(A63,【入力用】個人登録票!$A$21:$P$50,5,FALSE)),"",VLOOKUP(A63,【入力用】個人登録票!$A$21:$P$50,5,FALSE)) &amp; IF(ISERROR(VLOOKUP(A63,【入力用】個人登録票!$A$59:$P$127,5,FALSE)),"",VLOOKUP(A63,【入力用】個人登録票!$A$59:$P$127,5,FALSE))</f>
        <v/>
      </c>
      <c r="F63" s="607"/>
      <c r="G63" s="633" t="str">
        <f>TEXT(IF(ISERROR(VLOOKUP(A63,【入力用】個人登録票!$A$21:$P$50,12,FALSE)),"",VLOOKUP(A63,【入力用】個人登録票!$A$21:$P$50,12,FALSE)) &amp; IF(ISERROR(VLOOKUP(A63,【入力用】個人登録票!$A$59:$P$127,12,FALSE)),"",VLOOKUP(A63,【入力用】個人登録票!$A$59:$P$127,12,FALSE)),"yyyy/m/d")</f>
        <v/>
      </c>
      <c r="H63" s="633"/>
      <c r="I63" s="754" t="str">
        <f t="shared" si="3"/>
        <v/>
      </c>
      <c r="J63" s="754"/>
      <c r="K63" s="754"/>
      <c r="L63" s="754"/>
      <c r="M63" s="754"/>
      <c r="N63" s="754"/>
      <c r="O63" s="646" t="str">
        <f>IF(ISERROR(VLOOKUP(A63,【入力用】個人登録票!$A$21:$Q$50,17,FALSE)),"",VLOOKUP(A63,【入力用】個人登録票!$A$21:$Q$50,17,FALSE)) &amp; IF(ISERROR(VLOOKUP(A63,【入力用】個人登録票!$A$59:$Q$127,17,FALSE)),"",VLOOKUP(A63,【入力用】個人登録票!$A$59:$Q$127,17,FALSE))</f>
        <v/>
      </c>
      <c r="P63" s="647"/>
      <c r="Q63" s="647"/>
      <c r="R63" s="647"/>
      <c r="S63" s="647"/>
      <c r="T63" s="647"/>
      <c r="U63" s="647"/>
      <c r="V63" s="648"/>
      <c r="W63" s="686" t="str">
        <f>IF(ISERROR(VLOOKUP(A63,【入力用】個人登録票!$A$21:$P$50,16,FALSE)),"",VLOOKUP(A63,【入力用】個人登録票!$A$21:$P$50,16,FALSE)) &amp; IF(ISERROR(VLOOKUP(A63,【入力用】個人登録票!$A$59:$P$127,16,FALSE)),"",VLOOKUP(A63,【入力用】個人登録票!$A$59:$P$127,16,FALSE))</f>
        <v/>
      </c>
      <c r="X63" s="687"/>
      <c r="Y63" s="687"/>
      <c r="Z63" s="688"/>
      <c r="AA63" s="79" t="str">
        <f>IF(ISERROR(VLOOKUP(AJ63,【入力用】個人登録票!$A$21:$P$50,2,FALSE)),"",VLOOKUP(AJ63,【入力用】個人登録票!$A$21:$P$50,2,FALSE)) &amp; IF(ISERROR(VLOOKUP(AJ63,【入力用】個人登録票!$A$59:$P$127,2,FALSE)),"",VLOOKUP(AJ63,【入力用】個人登録票!$A$59:$P$127,2,FALSE))</f>
        <v/>
      </c>
      <c r="AB63" s="606" t="str">
        <f>IF(ISERROR(VLOOKUP(AJ63,【入力用】個人登録票!$A$21:$P$50,5,FALSE)),"",VLOOKUP(AJ63,【入力用】個人登録票!$A$21:$P$50,5,FALSE)) &amp; IF(ISERROR(VLOOKUP(AJ63,【入力用】個人登録票!$A$59:$P$127,5,FALSE)),"",VLOOKUP(AJ63,【入力用】個人登録票!$A$59:$P$127,5,FALSE))</f>
        <v/>
      </c>
      <c r="AC63" s="649"/>
      <c r="AD63" s="607"/>
      <c r="AE63" s="644" t="str">
        <f>TEXT(IF(ISERROR(VLOOKUP(AJ63,【入力用】個人登録票!$A$21:$P$50,12,FALSE)),"",VLOOKUP(AJ63,【入力用】個人登録票!$A$21:$P$50,12,FALSE)) &amp; IF(ISERROR(VLOOKUP(AJ63,【入力用】個人登録票!$A$59:$P$127,12,FALSE)),"",VLOOKUP(AJ63,【入力用】個人登録票!$A$59:$P$127,12,FALSE)),"yyyy/m/d")</f>
        <v/>
      </c>
      <c r="AF63" s="645"/>
      <c r="AG63" s="156" t="str">
        <f t="shared" si="2"/>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IF(ISERROR(VLOOKUP(AJ63,【入力用】個人登録票!$A$21:$R$50,18,FALSE)),"",VLOOKUP(AJ63,【入力用】個人登録票!$A$21:$R$50,18,FALSE)) &amp; IF(ISERROR(VLOOKUP(AJ63,【入力用】個人登録票!$A$63:$R$127,18,FALSE)),"",VLOOKUP(AJ63,【入力用】個人登録票!$A$63:$R$127,18,FALSE))</f>
        <v/>
      </c>
    </row>
    <row r="64" spans="1:37" ht="27" customHeight="1" thickBot="1">
      <c r="A64" s="75" t="s">
        <v>474</v>
      </c>
      <c r="B64" s="81" t="str">
        <f>IF(ISERROR(VLOOKUP(A64,【入力用】個人登録票!$A$21:$R$50,18,FALSE)),"",VLOOKUP(A64,【入力用】個人登録票!$A$21:$R$50,18,FALSE)) &amp; IF(ISERROR(VLOOKUP(A64,【入力用】個人登録票!$A$59:$R$127,18,FALSE)),"",VLOOKUP(A64,【入力用】個人登録票!$A$59:$R$127,18,FALSE))</f>
        <v/>
      </c>
      <c r="C64" s="773" t="str">
        <f>IF(ISERROR(VLOOKUP(A64,【入力用】個人登録票!$A$21:$P$50,2,FALSE)),"",VLOOKUP(A64,【入力用】個人登録票!$A$21:$P$50,2,FALSE)) &amp; IF(ISERROR(VLOOKUP(A64,【入力用】個人登録票!$A$59:$P$127,2,FALSE)),"",VLOOKUP(A64,【入力用】個人登録票!$A$59:$P$127,2,FALSE))</f>
        <v/>
      </c>
      <c r="D64" s="774"/>
      <c r="E64" s="689" t="str">
        <f>IF(ISERROR(VLOOKUP(A64,【入力用】個人登録票!$A$21:$P$50,5,FALSE)),"",VLOOKUP(A64,【入力用】個人登録票!$A$21:$P$50,5,FALSE)) &amp; IF(ISERROR(VLOOKUP(A64,【入力用】個人登録票!$A$59:$P$127,5,FALSE)),"",VLOOKUP(A64,【入力用】個人登録票!$A$59:$P$127,5,FALSE))</f>
        <v/>
      </c>
      <c r="F64" s="690"/>
      <c r="G64" s="691" t="str">
        <f>TEXT(IF(ISERROR(VLOOKUP(A64,【入力用】個人登録票!$A$21:$P$50,12,FALSE)),"",VLOOKUP(A64,【入力用】個人登録票!$A$21:$P$50,12,FALSE)) &amp; IF(ISERROR(VLOOKUP(A64,【入力用】個人登録票!$A$59:$P$127,12,FALSE)),"",VLOOKUP(A64,【入力用】個人登録票!$A$59:$P$127,12,FALSE)),"yyyy/m/d")</f>
        <v/>
      </c>
      <c r="H64" s="691"/>
      <c r="I64" s="757" t="str">
        <f t="shared" si="3"/>
        <v/>
      </c>
      <c r="J64" s="757"/>
      <c r="K64" s="757"/>
      <c r="L64" s="757"/>
      <c r="M64" s="757"/>
      <c r="N64" s="757"/>
      <c r="O64" s="695" t="str">
        <f>IF(ISERROR(VLOOKUP(A64,【入力用】個人登録票!$A$21:$Q$50,17,FALSE)),"",VLOOKUP(A64,【入力用】個人登録票!$A$21:$Q$50,17,FALSE)) &amp; IF(ISERROR(VLOOKUP(A64,【入力用】個人登録票!$A$59:$Q$127,17,FALSE)),"",VLOOKUP(A64,【入力用】個人登録票!$A$59:$Q$127,17,FALSE))</f>
        <v/>
      </c>
      <c r="P64" s="696"/>
      <c r="Q64" s="696"/>
      <c r="R64" s="696"/>
      <c r="S64" s="696"/>
      <c r="T64" s="696"/>
      <c r="U64" s="696"/>
      <c r="V64" s="697"/>
      <c r="W64" s="730" t="str">
        <f>IF(ISERROR(VLOOKUP(A64,【入力用】個人登録票!$A$21:$P$50,16,FALSE)),"",VLOOKUP(A64,【入力用】個人登録票!$A$21:$P$50,16,FALSE)) &amp; IF(ISERROR(VLOOKUP(A64,【入力用】個人登録票!$A$59:$P$127,16,FALSE)),"",VLOOKUP(A64,【入力用】個人登録票!$A$59:$P$127,16,FALSE))</f>
        <v/>
      </c>
      <c r="X64" s="731"/>
      <c r="Y64" s="731"/>
      <c r="Z64" s="732"/>
      <c r="AA64" s="82" t="str">
        <f>IF(ISERROR(VLOOKUP(AJ64,【入力用】個人登録票!$A$21:$P$50,2,FALSE)),"",VLOOKUP(AJ64,【入力用】個人登録票!$A$21:$P$50,2,FALSE)) &amp; IF(ISERROR(VLOOKUP(AJ64,【入力用】個人登録票!$A$59:$P$127,2,FALSE)),"",VLOOKUP(AJ64,【入力用】個人登録票!$A$59:$P$127,2,FALSE))</f>
        <v/>
      </c>
      <c r="AB64" s="689" t="str">
        <f>IF(ISERROR(VLOOKUP(AJ64,【入力用】個人登録票!$A$21:$P$50,5,FALSE)),"",VLOOKUP(AJ64,【入力用】個人登録票!$A$21:$P$50,5,FALSE)) &amp; IF(ISERROR(VLOOKUP(AJ64,【入力用】個人登録票!$A$59:$P$127,5,FALSE)),"",VLOOKUP(AJ64,【入力用】個人登録票!$A$59:$P$127,5,FALSE))</f>
        <v/>
      </c>
      <c r="AC64" s="692"/>
      <c r="AD64" s="690"/>
      <c r="AE64" s="693" t="str">
        <f>TEXT(IF(ISERROR(VLOOKUP(AJ64,【入力用】個人登録票!$A$21:$P$50,12,FALSE)),"",VLOOKUP(AJ64,【入力用】個人登録票!$A$21:$P$50,12,FALSE)) &amp; IF(ISERROR(VLOOKUP(AJ64,【入力用】個人登録票!$A$59:$P$127,12,FALSE)),"",VLOOKUP(AJ64,【入力用】個人登録票!$A$59:$P$127,12,FALSE)),"yyyy/m/d")</f>
        <v/>
      </c>
      <c r="AF64" s="694"/>
      <c r="AG64" s="157" t="str">
        <f t="shared" si="2"/>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IF(ISERROR(VLOOKUP(AJ64,【入力用】個人登録票!$A$21:$R$50,18,FALSE)),"",VLOOKUP(AJ64,【入力用】個人登録票!$A$21:$R$50,18,FALSE)) &amp; IF(ISERROR(VLOOKUP(AJ64,【入力用】個人登録票!$A$63:$R$127,18,FALSE)),"",VLOOKUP(AJ64,【入力用】個人登録票!$A$63:$R$127,18,FALSE))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40" t="s">
        <v>52</v>
      </c>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row>
    <row r="67" spans="3:50" ht="12.75" customHeight="1">
      <c r="C67" s="2"/>
      <c r="D67" s="640" t="s">
        <v>53</v>
      </c>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row>
    <row r="68" spans="3:50" ht="18" customHeight="1" thickBot="1">
      <c r="C68" s="2"/>
      <c r="D68" s="2"/>
      <c r="E68" s="590" t="str">
        <f>E2</f>
        <v>Ａ 表 （日本協会）</v>
      </c>
      <c r="F68" s="591"/>
      <c r="G68" s="591"/>
      <c r="H68" s="3"/>
      <c r="I68" s="3"/>
      <c r="J68" s="3"/>
      <c r="K68" s="3"/>
      <c r="L68" s="705">
        <f>L2</f>
        <v>2025</v>
      </c>
      <c r="M68" s="705"/>
      <c r="N68" s="3" t="s">
        <v>49</v>
      </c>
      <c r="O68" s="3"/>
      <c r="P68" s="3"/>
      <c r="Q68" s="3"/>
      <c r="R68" s="3" t="s">
        <v>50</v>
      </c>
      <c r="S68" s="3"/>
      <c r="T68" s="3"/>
      <c r="U68" s="46" t="s">
        <v>55</v>
      </c>
      <c r="V68" s="758" t="s">
        <v>200</v>
      </c>
      <c r="W68" s="758"/>
      <c r="X68" s="48">
        <f>X2</f>
        <v>0</v>
      </c>
      <c r="Y68" s="48"/>
      <c r="Z68" s="3"/>
      <c r="AA68" s="3"/>
      <c r="AB68" s="3"/>
      <c r="AC68" s="3"/>
      <c r="AD68" s="3"/>
      <c r="AE68" s="3"/>
      <c r="AF68" s="3" t="s">
        <v>51</v>
      </c>
      <c r="AG68" s="2"/>
      <c r="AH68" s="2"/>
      <c r="AI68" s="2"/>
    </row>
    <row r="69" spans="3:50" ht="18.75" customHeight="1">
      <c r="C69" s="50"/>
      <c r="D69" s="51"/>
      <c r="E69" s="51"/>
      <c r="F69" s="52"/>
      <c r="G69" s="53"/>
      <c r="H69" s="727"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724" t="s">
        <v>8</v>
      </c>
      <c r="D70" s="591"/>
      <c r="E70" s="725"/>
      <c r="F70" s="59"/>
      <c r="G70" s="97"/>
      <c r="H70" s="728"/>
      <c r="I70" s="585" t="s">
        <v>13</v>
      </c>
      <c r="J70" s="585" t="s">
        <v>19</v>
      </c>
      <c r="K70" s="585" t="s">
        <v>20</v>
      </c>
      <c r="L70" s="585" t="s">
        <v>21</v>
      </c>
      <c r="M70" s="585" t="s">
        <v>22</v>
      </c>
      <c r="N70" s="585" t="s">
        <v>23</v>
      </c>
      <c r="O70" s="585" t="s">
        <v>24</v>
      </c>
      <c r="P70" s="585" t="s">
        <v>25</v>
      </c>
      <c r="Q70" s="585" t="s">
        <v>26</v>
      </c>
      <c r="R70" s="585" t="s">
        <v>54</v>
      </c>
      <c r="S70" s="585" t="s">
        <v>27</v>
      </c>
      <c r="T70" s="585" t="s">
        <v>28</v>
      </c>
      <c r="U70" s="585" t="s">
        <v>29</v>
      </c>
      <c r="V70" s="585" t="s">
        <v>30</v>
      </c>
      <c r="W70" s="585" t="s">
        <v>31</v>
      </c>
      <c r="X70" s="585" t="s">
        <v>32</v>
      </c>
      <c r="Y70" s="585" t="s">
        <v>33</v>
      </c>
      <c r="Z70" s="585" t="s">
        <v>34</v>
      </c>
      <c r="AA70" s="585" t="s">
        <v>35</v>
      </c>
      <c r="AB70" s="585" t="s">
        <v>36</v>
      </c>
      <c r="AC70" s="598" t="s">
        <v>37</v>
      </c>
      <c r="AD70" s="60">
        <v>1</v>
      </c>
      <c r="AE70" s="701" t="s">
        <v>253</v>
      </c>
      <c r="AF70" s="701"/>
      <c r="AG70" s="701"/>
      <c r="AH70" s="701"/>
      <c r="AI70" s="702"/>
    </row>
    <row r="71" spans="3:50" ht="30" customHeight="1">
      <c r="C71" s="726"/>
      <c r="D71" s="591"/>
      <c r="E71" s="725"/>
      <c r="F71" s="699">
        <f>F5</f>
        <v>0</v>
      </c>
      <c r="G71" s="700"/>
      <c r="H71" s="728"/>
      <c r="I71" s="586"/>
      <c r="J71" s="586"/>
      <c r="K71" s="586"/>
      <c r="L71" s="586"/>
      <c r="M71" s="586"/>
      <c r="N71" s="586"/>
      <c r="O71" s="586"/>
      <c r="P71" s="586"/>
      <c r="Q71" s="586"/>
      <c r="R71" s="586"/>
      <c r="S71" s="586"/>
      <c r="T71" s="586"/>
      <c r="U71" s="586"/>
      <c r="V71" s="586"/>
      <c r="W71" s="586"/>
      <c r="X71" s="586"/>
      <c r="Y71" s="586"/>
      <c r="Z71" s="586"/>
      <c r="AA71" s="586"/>
      <c r="AB71" s="586"/>
      <c r="AC71" s="599"/>
      <c r="AD71" s="61">
        <v>2</v>
      </c>
      <c r="AE71" s="701" t="s">
        <v>46</v>
      </c>
      <c r="AF71" s="701"/>
      <c r="AG71" s="701"/>
      <c r="AH71" s="701"/>
      <c r="AI71" s="702"/>
    </row>
    <row r="72" spans="3:50" ht="9" customHeight="1">
      <c r="C72" s="733" t="s">
        <v>9</v>
      </c>
      <c r="D72" s="591"/>
      <c r="E72" s="725"/>
      <c r="F72" s="59"/>
      <c r="G72" s="62"/>
      <c r="H72" s="728"/>
      <c r="I72" s="586"/>
      <c r="J72" s="586"/>
      <c r="K72" s="586"/>
      <c r="L72" s="586"/>
      <c r="M72" s="586"/>
      <c r="N72" s="586"/>
      <c r="O72" s="586"/>
      <c r="P72" s="586"/>
      <c r="Q72" s="586"/>
      <c r="R72" s="586"/>
      <c r="S72" s="586"/>
      <c r="T72" s="586"/>
      <c r="U72" s="586"/>
      <c r="V72" s="586"/>
      <c r="W72" s="586"/>
      <c r="X72" s="586"/>
      <c r="Y72" s="586"/>
      <c r="Z72" s="586"/>
      <c r="AA72" s="586"/>
      <c r="AB72" s="586"/>
      <c r="AC72" s="599"/>
      <c r="AD72" s="61"/>
      <c r="AE72" s="63"/>
      <c r="AF72" s="63"/>
      <c r="AG72" s="63"/>
      <c r="AH72" s="63"/>
      <c r="AI72" s="86"/>
    </row>
    <row r="73" spans="3:50" ht="27.75" customHeight="1" thickBot="1">
      <c r="C73" s="734"/>
      <c r="D73" s="710"/>
      <c r="E73" s="711"/>
      <c r="F73" s="59"/>
      <c r="G73" s="64">
        <f>G7</f>
        <v>0</v>
      </c>
      <c r="H73" s="729"/>
      <c r="I73" s="587"/>
      <c r="J73" s="587"/>
      <c r="K73" s="587"/>
      <c r="L73" s="587"/>
      <c r="M73" s="587"/>
      <c r="N73" s="587"/>
      <c r="O73" s="587"/>
      <c r="P73" s="587"/>
      <c r="Q73" s="587"/>
      <c r="R73" s="587"/>
      <c r="S73" s="587"/>
      <c r="T73" s="587"/>
      <c r="U73" s="587"/>
      <c r="V73" s="587"/>
      <c r="W73" s="587"/>
      <c r="X73" s="587"/>
      <c r="Y73" s="587"/>
      <c r="Z73" s="587"/>
      <c r="AA73" s="587"/>
      <c r="AB73" s="587"/>
      <c r="AC73" s="600"/>
      <c r="AD73" s="65">
        <v>3</v>
      </c>
      <c r="AE73" s="66" t="s">
        <v>47</v>
      </c>
      <c r="AF73" s="63"/>
      <c r="AG73" s="63"/>
      <c r="AH73" s="63"/>
      <c r="AI73" s="86"/>
    </row>
    <row r="74" spans="3:50" ht="13.5" customHeight="1">
      <c r="C74" s="712" t="s">
        <v>7</v>
      </c>
      <c r="D74" s="713"/>
      <c r="E74" s="714"/>
      <c r="F74" s="671">
        <f>IF($F$8="","",$F$8)</f>
        <v>0</v>
      </c>
      <c r="G74" s="672"/>
      <c r="H74" s="672"/>
      <c r="I74" s="672"/>
      <c r="J74" s="672"/>
      <c r="K74" s="672"/>
      <c r="L74" s="672"/>
      <c r="M74" s="672"/>
      <c r="N74" s="672"/>
      <c r="O74" s="672"/>
      <c r="P74" s="672"/>
      <c r="Q74" s="672"/>
      <c r="R74" s="672"/>
      <c r="S74" s="672"/>
      <c r="T74" s="750" t="s">
        <v>133</v>
      </c>
      <c r="U74" s="750"/>
      <c r="V74" s="750"/>
      <c r="W74" s="750"/>
      <c r="X74" s="750"/>
      <c r="Y74" s="750"/>
      <c r="Z74" s="751" t="s">
        <v>57</v>
      </c>
      <c r="AA74" s="751">
        <f>$AA$8</f>
        <v>0</v>
      </c>
      <c r="AB74" s="604" t="s">
        <v>58</v>
      </c>
      <c r="AC74" s="604" t="s">
        <v>59</v>
      </c>
      <c r="AD74" s="735">
        <v>4</v>
      </c>
      <c r="AE74" s="737" t="s">
        <v>48</v>
      </c>
      <c r="AF74" s="737"/>
      <c r="AG74" s="737"/>
      <c r="AH74" s="737"/>
      <c r="AI74" s="738"/>
    </row>
    <row r="75" spans="3:50" ht="13.5" customHeight="1" thickBot="1">
      <c r="C75" s="734"/>
      <c r="D75" s="710"/>
      <c r="E75" s="711"/>
      <c r="F75" s="673"/>
      <c r="G75" s="674"/>
      <c r="H75" s="674"/>
      <c r="I75" s="674"/>
      <c r="J75" s="674"/>
      <c r="K75" s="674"/>
      <c r="L75" s="674"/>
      <c r="M75" s="674"/>
      <c r="N75" s="674"/>
      <c r="O75" s="674"/>
      <c r="P75" s="674"/>
      <c r="Q75" s="674"/>
      <c r="R75" s="674"/>
      <c r="S75" s="674"/>
      <c r="T75" s="741" t="s">
        <v>134</v>
      </c>
      <c r="U75" s="741"/>
      <c r="V75" s="741"/>
      <c r="W75" s="741"/>
      <c r="X75" s="741"/>
      <c r="Y75" s="741"/>
      <c r="Z75" s="629"/>
      <c r="AA75" s="629"/>
      <c r="AB75" s="605"/>
      <c r="AC75" s="605"/>
      <c r="AD75" s="736"/>
      <c r="AE75" s="739"/>
      <c r="AF75" s="739"/>
      <c r="AG75" s="739"/>
      <c r="AH75" s="739"/>
      <c r="AI75" s="740"/>
    </row>
    <row r="76" spans="3:50" ht="13.5" customHeight="1">
      <c r="C76" s="712" t="s">
        <v>14</v>
      </c>
      <c r="D76" s="713"/>
      <c r="E76" s="714"/>
      <c r="F76" s="67" t="s">
        <v>15</v>
      </c>
      <c r="G76" s="742">
        <f>IF($G$10="","",$G$10)</f>
        <v>0</v>
      </c>
      <c r="H76" s="743"/>
      <c r="I76" s="743"/>
      <c r="J76" s="743"/>
      <c r="K76" s="743"/>
      <c r="L76" s="743"/>
      <c r="M76" s="743"/>
      <c r="N76" s="743"/>
      <c r="O76" s="743"/>
      <c r="P76" s="743"/>
      <c r="Q76" s="743"/>
      <c r="R76" s="743"/>
      <c r="S76" s="743"/>
      <c r="T76" s="743"/>
      <c r="U76" s="743"/>
      <c r="V76" s="743"/>
      <c r="W76" s="743"/>
      <c r="X76" s="743"/>
      <c r="Y76" s="743"/>
      <c r="Z76" s="744"/>
      <c r="AA76" s="759" t="s">
        <v>17</v>
      </c>
      <c r="AB76" s="661" t="s">
        <v>10</v>
      </c>
      <c r="AC76" s="661"/>
      <c r="AD76" s="655"/>
      <c r="AE76" s="655" t="s">
        <v>11</v>
      </c>
      <c r="AF76" s="655"/>
      <c r="AG76" s="68" t="s">
        <v>38</v>
      </c>
      <c r="AH76" s="655" t="s">
        <v>40</v>
      </c>
      <c r="AI76" s="748" t="s">
        <v>41</v>
      </c>
      <c r="AJ76" s="776"/>
      <c r="AU76" s="653"/>
      <c r="AV76" s="653"/>
      <c r="AW76" s="653"/>
      <c r="AX76" s="654"/>
    </row>
    <row r="77" spans="3:50" ht="13.5" customHeight="1" thickBot="1">
      <c r="C77" s="709" t="s">
        <v>6</v>
      </c>
      <c r="D77" s="710"/>
      <c r="E77" s="711"/>
      <c r="F77" s="69">
        <f>IF($F$11="","",$F$11)</f>
        <v>0</v>
      </c>
      <c r="G77" s="745"/>
      <c r="H77" s="746"/>
      <c r="I77" s="746"/>
      <c r="J77" s="746"/>
      <c r="K77" s="746"/>
      <c r="L77" s="746"/>
      <c r="M77" s="746"/>
      <c r="N77" s="746"/>
      <c r="O77" s="746"/>
      <c r="P77" s="746"/>
      <c r="Q77" s="746"/>
      <c r="R77" s="746"/>
      <c r="S77" s="746"/>
      <c r="T77" s="746"/>
      <c r="U77" s="746"/>
      <c r="V77" s="746"/>
      <c r="W77" s="746"/>
      <c r="X77" s="746"/>
      <c r="Y77" s="746"/>
      <c r="Z77" s="747"/>
      <c r="AA77" s="760"/>
      <c r="AB77" s="589"/>
      <c r="AC77" s="589"/>
      <c r="AD77" s="589"/>
      <c r="AE77" s="589"/>
      <c r="AF77" s="589"/>
      <c r="AG77" s="98" t="s">
        <v>39</v>
      </c>
      <c r="AH77" s="589"/>
      <c r="AI77" s="749"/>
      <c r="AJ77" s="776"/>
      <c r="AU77" s="653"/>
      <c r="AV77" s="653"/>
      <c r="AW77" s="653"/>
      <c r="AX77" s="654"/>
    </row>
    <row r="78" spans="3:50" ht="13.5" customHeight="1">
      <c r="C78" s="712" t="s">
        <v>14</v>
      </c>
      <c r="D78" s="713"/>
      <c r="E78" s="714"/>
      <c r="F78" s="71" t="s">
        <v>15</v>
      </c>
      <c r="G78" s="742">
        <f>IF($G$12="","",$G$12)</f>
        <v>0</v>
      </c>
      <c r="H78" s="743"/>
      <c r="I78" s="743"/>
      <c r="J78" s="743"/>
      <c r="K78" s="743"/>
      <c r="L78" s="743"/>
      <c r="M78" s="743"/>
      <c r="N78" s="743"/>
      <c r="O78" s="743"/>
      <c r="P78" s="743"/>
      <c r="Q78" s="743"/>
      <c r="R78" s="743"/>
      <c r="S78" s="743"/>
      <c r="T78" s="743"/>
      <c r="U78" s="743"/>
      <c r="V78" s="743"/>
      <c r="W78" s="743"/>
      <c r="X78" s="743"/>
      <c r="Y78" s="743"/>
      <c r="Z78" s="743"/>
      <c r="AA78" s="596" t="str">
        <f>IF(ISERROR(VLOOKUP(AJ78,【入力用】個人登録票!$A$21:$P$50,2,FALSE)),"",VLOOKUP(AJ78,【入力用】個人登録票!$A$21:$P$50,2,FALSE)) &amp; IF(ISERROR(VLOOKUP(AJ78,【入力用】個人登録票!$A$59:$P$127,2,FALSE)),"",VLOOKUP(AJ78,【入力用】個人登録票!$A$59:$P$127,2,FALSE))</f>
        <v/>
      </c>
      <c r="AB78" s="588" t="str">
        <f>IF(ISERROR(VLOOKUP(AJ78,【入力用】個人登録票!$A$21:$P$50,5,FALSE)),"",VLOOKUP(AJ78,【入力用】個人登録票!$A$21:$P$50,5,FALSE)) &amp; IF(ISERROR(VLOOKUP(AJ78,【入力用】個人登録票!$A$59:$P$127,5,FALSE)),"",VLOOKUP(AJ78,【入力用】個人登録票!$A$59:$P$127,5,FALSE))</f>
        <v/>
      </c>
      <c r="AC78" s="589"/>
      <c r="AD78" s="589"/>
      <c r="AE78" s="761" t="str">
        <f>TEXT(IF(ISERROR(VLOOKUP(AJ78,【入力用】個人登録票!$A$21:$P$50,12,FALSE)),"",VLOOKUP(AJ78,【入力用】個人登録票!$A$21:$P$50,12,FALSE)) &amp; IF(ISERROR(VLOOKUP(AJ78,【入力用】個人登録票!$A$59:$P$127,12,FALSE)),"",VLOOKUP(AJ78,【入力用】個人登録票!$A$59:$P$127,12,FALSE)),"yyyy/m/d")</f>
        <v/>
      </c>
      <c r="AF78" s="762"/>
      <c r="AG78" s="754" t="str">
        <f>IF(AA78="","",$F$8)</f>
        <v/>
      </c>
      <c r="AH78" s="634" t="str">
        <f>IF(ISERROR(VLOOKUP(AJ78,【入力用】個人登録票!$A$21:$Q$50,17,FALSE)),"",VLOOKUP(AJ78,【入力用】個人登録票!$A$21:$Q$50,17,FALSE)) &amp; IF(ISERROR(VLOOKUP(AJ78,【入力用】個人登録票!$A$59:$Q$127,17,FALSE)),"",VLOOKUP(AJ78,【入力用】個人登録票!$A$59:$Q$127,17,FALSE))</f>
        <v/>
      </c>
      <c r="AI78" s="669" t="str">
        <f>IF(ISERROR(VLOOKUP(AJ78,【入力用】個人登録票!$A$21:$P$50,16,FALSE)),"",VLOOKUP(AJ78,【入力用】個人登録票!$A$21:$P$50,16,FALSE)) &amp; IF(ISERROR(VLOOKUP(AJ78,【入力用】個人登録票!$A$59:$P$127,16,FALSE)),"",VLOOKUP(AJ78,【入力用】個人登録票!$A$59:$P$127,16,FALSE))</f>
        <v/>
      </c>
      <c r="AJ78" s="662" t="s">
        <v>362</v>
      </c>
      <c r="AK78" s="663" t="str">
        <f>IF(ISERROR(VLOOKUP(AJ78,【入力用】個人登録票!$A$21:$R$50,18,FALSE)),"",VLOOKUP(AJ78,【入力用】個人登録票!$A$21:$R$50,18,FALSE)) &amp; IF(ISERROR(VLOOKUP(AJ78,【入力用】個人登録票!$A$63:$R$127,18,FALSE)),"",VLOOKUP(AJ78,【入力用】個人登録票!$A$63:$R$127,18,FALSE))</f>
        <v/>
      </c>
    </row>
    <row r="79" spans="3:50" ht="13.5" customHeight="1">
      <c r="C79" s="618" t="s">
        <v>5</v>
      </c>
      <c r="D79" s="619"/>
      <c r="E79" s="620"/>
      <c r="F79" s="72">
        <f>IF($F$13="","",$F$13)</f>
        <v>0</v>
      </c>
      <c r="G79" s="752"/>
      <c r="H79" s="753"/>
      <c r="I79" s="753"/>
      <c r="J79" s="753"/>
      <c r="K79" s="753"/>
      <c r="L79" s="753"/>
      <c r="M79" s="753"/>
      <c r="N79" s="753"/>
      <c r="O79" s="753"/>
      <c r="P79" s="753"/>
      <c r="Q79" s="753"/>
      <c r="R79" s="753"/>
      <c r="S79" s="753"/>
      <c r="T79" s="753"/>
      <c r="U79" s="753"/>
      <c r="V79" s="753"/>
      <c r="W79" s="753"/>
      <c r="X79" s="753"/>
      <c r="Y79" s="753"/>
      <c r="Z79" s="753"/>
      <c r="AA79" s="597"/>
      <c r="AB79" s="589"/>
      <c r="AC79" s="589"/>
      <c r="AD79" s="589"/>
      <c r="AE79" s="763"/>
      <c r="AF79" s="764"/>
      <c r="AG79" s="754"/>
      <c r="AH79" s="635"/>
      <c r="AI79" s="670"/>
      <c r="AJ79" s="662"/>
      <c r="AK79" s="664"/>
    </row>
    <row r="80" spans="3:50" ht="13.5" customHeight="1">
      <c r="C80" s="706" t="s">
        <v>4</v>
      </c>
      <c r="D80" s="707"/>
      <c r="E80" s="708"/>
      <c r="F80" s="602">
        <f>IF($F$14="","",$F$14)</f>
        <v>0</v>
      </c>
      <c r="G80" s="602"/>
      <c r="H80" s="602"/>
      <c r="I80" s="602"/>
      <c r="J80" s="602"/>
      <c r="K80" s="602"/>
      <c r="L80" s="602"/>
      <c r="M80" s="602"/>
      <c r="N80" s="677" t="s">
        <v>135</v>
      </c>
      <c r="O80" s="677"/>
      <c r="P80" s="677"/>
      <c r="Q80" s="602">
        <f>IF($Q$14="","",$Q$14)</f>
        <v>0</v>
      </c>
      <c r="R80" s="602"/>
      <c r="S80" s="602"/>
      <c r="T80" s="602"/>
      <c r="U80" s="602"/>
      <c r="V80" s="602"/>
      <c r="W80" s="602"/>
      <c r="X80" s="602"/>
      <c r="Y80" s="602"/>
      <c r="Z80" s="603"/>
      <c r="AA80" s="596" t="str">
        <f>IF(ISERROR(VLOOKUP(AJ80,【入力用】個人登録票!$A$21:$P$50,2,FALSE)),"",VLOOKUP(AJ80,【入力用】個人登録票!$A$21:$P$50,2,FALSE)) &amp; IF(ISERROR(VLOOKUP(AJ80,【入力用】個人登録票!$A$59:$P$127,2,FALSE)),"",VLOOKUP(AJ80,【入力用】個人登録票!$A$59:$P$127,2,FALSE))</f>
        <v/>
      </c>
      <c r="AB80" s="588" t="str">
        <f>IF(ISERROR(VLOOKUP(AJ80,【入力用】個人登録票!$A$21:$P$50,5,FALSE)),"",VLOOKUP(AJ80,【入力用】個人登録票!$A$21:$P$50,5,FALSE)) &amp; IF(ISERROR(VLOOKUP(AJ80,【入力用】個人登録票!$A$59:$P$127,5,FALSE)),"",VLOOKUP(AJ80,【入力用】個人登録票!$A$59:$P$127,5,FALSE))</f>
        <v/>
      </c>
      <c r="AC80" s="589"/>
      <c r="AD80" s="589"/>
      <c r="AE80" s="761" t="str">
        <f>TEXT(IF(ISERROR(VLOOKUP(AJ80,【入力用】個人登録票!$A$21:$P$50,12,FALSE)),"",VLOOKUP(AJ80,【入力用】個人登録票!$A$21:$P$50,12,FALSE)) &amp; IF(ISERROR(VLOOKUP(AJ80,【入力用】個人登録票!$A$59:$P$127,12,FALSE)),"",VLOOKUP(AJ80,【入力用】個人登録票!$A$59:$P$127,12,FALSE)),"yyyy/m/d")</f>
        <v/>
      </c>
      <c r="AF80" s="762"/>
      <c r="AG80" s="754" t="str">
        <f>IF(AA80="","",$F$8)</f>
        <v/>
      </c>
      <c r="AH80" s="634" t="str">
        <f>IF(ISERROR(VLOOKUP(AJ80,【入力用】個人登録票!$A$21:$Q$50,17,FALSE)),"",VLOOKUP(AJ80,【入力用】個人登録票!$A$21:$Q$50,17,FALSE)) &amp; IF(ISERROR(VLOOKUP(AJ80,【入力用】個人登録票!$A$59:$Q$127,17,FALSE)),"",VLOOKUP(AJ80,【入力用】個人登録票!$A$59:$Q$127,17,FALSE))</f>
        <v/>
      </c>
      <c r="AI80" s="669" t="str">
        <f>IF(ISERROR(VLOOKUP(AJ80,【入力用】個人登録票!$A$21:$P$50,16,FALSE)),"",VLOOKUP(AJ80,【入力用】個人登録票!$A$21:$P$50,16,FALSE)) &amp; IF(ISERROR(VLOOKUP(AJ80,【入力用】個人登録票!$A$63:$P$127,16,FALSE)),"",VLOOKUP(AJ80,【入力用】個人登録票!$A$63:$P$127,16,FALSE))</f>
        <v/>
      </c>
      <c r="AJ80" s="662" t="s">
        <v>309</v>
      </c>
      <c r="AK80" s="663" t="str">
        <f>IF(ISERROR(VLOOKUP(AJ80,【入力用】個人登録票!$A$21:$R$50,18,FALSE)),"",VLOOKUP(AJ80,【入力用】個人登録票!$A$21:$R$50,18,FALSE)) &amp; IF(ISERROR(VLOOKUP(AJ80,【入力用】個人登録票!$A$63:$R$127,18,FALSE)),"",VLOOKUP(AJ80,【入力用】個人登録票!$A$63:$R$127,18,FALSE))</f>
        <v/>
      </c>
    </row>
    <row r="81" spans="1:37" ht="13.5" customHeight="1" thickBot="1">
      <c r="C81" s="709" t="s">
        <v>3</v>
      </c>
      <c r="D81" s="710"/>
      <c r="E81" s="711"/>
      <c r="F81" s="621"/>
      <c r="G81" s="621"/>
      <c r="H81" s="621"/>
      <c r="I81" s="621"/>
      <c r="J81" s="621"/>
      <c r="K81" s="621"/>
      <c r="L81" s="621"/>
      <c r="M81" s="621"/>
      <c r="N81" s="717" t="s">
        <v>136</v>
      </c>
      <c r="O81" s="717"/>
      <c r="P81" s="717"/>
      <c r="Q81" s="621">
        <f>IF($Q$15="","",$Q$15)</f>
        <v>0</v>
      </c>
      <c r="R81" s="621"/>
      <c r="S81" s="621"/>
      <c r="T81" s="621"/>
      <c r="U81" s="621"/>
      <c r="V81" s="621"/>
      <c r="W81" s="621"/>
      <c r="X81" s="621"/>
      <c r="Y81" s="621"/>
      <c r="Z81" s="622"/>
      <c r="AA81" s="597"/>
      <c r="AB81" s="589"/>
      <c r="AC81" s="589"/>
      <c r="AD81" s="589"/>
      <c r="AE81" s="763"/>
      <c r="AF81" s="764"/>
      <c r="AG81" s="754"/>
      <c r="AH81" s="635"/>
      <c r="AI81" s="670"/>
      <c r="AJ81" s="662"/>
      <c r="AK81" s="664"/>
    </row>
    <row r="82" spans="1:37" ht="13.5" customHeight="1">
      <c r="C82" s="712" t="s">
        <v>14</v>
      </c>
      <c r="D82" s="713"/>
      <c r="E82" s="714"/>
      <c r="F82" s="715">
        <f>IF($F$16="","",$F$16)</f>
        <v>0</v>
      </c>
      <c r="G82" s="715"/>
      <c r="H82" s="715"/>
      <c r="I82" s="715"/>
      <c r="J82" s="715"/>
      <c r="K82" s="715"/>
      <c r="L82" s="715"/>
      <c r="M82" s="715"/>
      <c r="N82" s="612" t="s">
        <v>64</v>
      </c>
      <c r="O82" s="613"/>
      <c r="P82" s="614"/>
      <c r="Q82" s="715">
        <f>IF($Q$16="","",$Q$16)</f>
        <v>0</v>
      </c>
      <c r="R82" s="715"/>
      <c r="S82" s="715"/>
      <c r="T82" s="715"/>
      <c r="U82" s="715"/>
      <c r="V82" s="715"/>
      <c r="W82" s="715"/>
      <c r="X82" s="715"/>
      <c r="Y82" s="715"/>
      <c r="Z82" s="716"/>
      <c r="AA82" s="596" t="str">
        <f>IF(ISERROR(VLOOKUP(AJ82,【入力用】個人登録票!$A$21:$P$50,2,FALSE)),"",VLOOKUP(AJ82,【入力用】個人登録票!$A$21:$P$50,2,FALSE)) &amp; IF(ISERROR(VLOOKUP(AJ82,【入力用】個人登録票!$A$59:$P$127,2,FALSE)),"",VLOOKUP(AJ82,【入力用】個人登録票!$A$59:$P$127,2,FALSE))</f>
        <v/>
      </c>
      <c r="AB82" s="588" t="str">
        <f>IF(ISERROR(VLOOKUP(AJ82,【入力用】個人登録票!$A$21:$P$50,5,FALSE)),"",VLOOKUP(AJ82,【入力用】個人登録票!$A$21:$P$50,5,FALSE)) &amp; IF(ISERROR(VLOOKUP(AJ82,【入力用】個人登録票!$A$59:$P$127,5,FALSE)),"",VLOOKUP(AJ82,【入力用】個人登録票!$A$59:$P$127,5,FALSE))</f>
        <v/>
      </c>
      <c r="AC82" s="589"/>
      <c r="AD82" s="589"/>
      <c r="AE82" s="761" t="str">
        <f>TEXT(IF(ISERROR(VLOOKUP(AJ82,【入力用】個人登録票!$A$21:$P$50,12,FALSE)),"",VLOOKUP(AJ82,【入力用】個人登録票!$A$21:$P$50,12,FALSE)) &amp; IF(ISERROR(VLOOKUP(AJ82,【入力用】個人登録票!$A$59:$P$127,12,FALSE)),"",VLOOKUP(AJ82,【入力用】個人登録票!$A$59:$P$127,12,FALSE)),"yyyy/m/d")</f>
        <v/>
      </c>
      <c r="AF82" s="762"/>
      <c r="AG82" s="754" t="str">
        <f>IF(AA82="","",$F$8)</f>
        <v/>
      </c>
      <c r="AH82" s="634" t="str">
        <f>IF(ISERROR(VLOOKUP(AJ82,【入力用】個人登録票!$A$21:$Q$50,17,FALSE)),"",VLOOKUP(AJ82,【入力用】個人登録票!$A$21:$Q$50,17,FALSE)) &amp; IF(ISERROR(VLOOKUP(AJ82,【入力用】個人登録票!$A$59:$Q$127,17,FALSE)),"",VLOOKUP(AJ82,【入力用】個人登録票!$A$59:$Q$127,17,FALSE))</f>
        <v/>
      </c>
      <c r="AI82" s="669" t="str">
        <f>IF(ISERROR(VLOOKUP(AJ82,【入力用】個人登録票!$A$21:$P$50,16,FALSE)),"",VLOOKUP(AJ82,【入力用】個人登録票!$A$21:$P$50,16,FALSE)) &amp; IF(ISERROR(VLOOKUP(AJ82,【入力用】個人登録票!$A$63:$P$127,16,FALSE)),"",VLOOKUP(AJ82,【入力用】個人登録票!$A$63:$P$127,16,FALSE))</f>
        <v/>
      </c>
      <c r="AJ82" s="662" t="s">
        <v>430</v>
      </c>
      <c r="AK82" s="663" t="str">
        <f>IF(ISERROR(VLOOKUP(AJ82,【入力用】個人登録票!$A$21:$R$50,18,FALSE)),"",VLOOKUP(AJ82,【入力用】個人登録票!$A$21:$R$50,18,FALSE)) &amp; IF(ISERROR(VLOOKUP(AJ82,【入力用】個人登録票!$A$63:$R$127,18,FALSE)),"",VLOOKUP(AJ82,【入力用】個人登録票!$A$63:$R$127,18,FALSE))</f>
        <v/>
      </c>
    </row>
    <row r="83" spans="1:37" ht="13.5" customHeight="1">
      <c r="C83" s="618" t="s">
        <v>2</v>
      </c>
      <c r="D83" s="619"/>
      <c r="E83" s="620"/>
      <c r="F83" s="602"/>
      <c r="G83" s="602"/>
      <c r="H83" s="602"/>
      <c r="I83" s="602"/>
      <c r="J83" s="602"/>
      <c r="K83" s="602"/>
      <c r="L83" s="602"/>
      <c r="M83" s="602"/>
      <c r="N83" s="615"/>
      <c r="O83" s="616"/>
      <c r="P83" s="617"/>
      <c r="Q83" s="602" t="str">
        <f>IF(【入力用】日本協会登録用紙!Q50="","",【入力用】日本協会登録用紙!Q50)</f>
        <v/>
      </c>
      <c r="R83" s="602"/>
      <c r="S83" s="602"/>
      <c r="T83" s="602"/>
      <c r="U83" s="602"/>
      <c r="V83" s="602"/>
      <c r="W83" s="602"/>
      <c r="X83" s="602"/>
      <c r="Y83" s="602"/>
      <c r="Z83" s="603"/>
      <c r="AA83" s="597"/>
      <c r="AB83" s="589"/>
      <c r="AC83" s="589"/>
      <c r="AD83" s="589"/>
      <c r="AE83" s="763"/>
      <c r="AF83" s="764"/>
      <c r="AG83" s="754"/>
      <c r="AH83" s="635"/>
      <c r="AI83" s="670"/>
      <c r="AJ83" s="662"/>
      <c r="AK83" s="664"/>
    </row>
    <row r="84" spans="1:37" ht="13.5" customHeight="1">
      <c r="C84" s="769" t="s">
        <v>17</v>
      </c>
      <c r="D84" s="770"/>
      <c r="E84" s="589" t="s">
        <v>10</v>
      </c>
      <c r="F84" s="589"/>
      <c r="G84" s="589" t="s">
        <v>11</v>
      </c>
      <c r="H84" s="589"/>
      <c r="I84" s="632" t="s">
        <v>38</v>
      </c>
      <c r="J84" s="632"/>
      <c r="K84" s="632"/>
      <c r="L84" s="632"/>
      <c r="M84" s="632"/>
      <c r="N84" s="632"/>
      <c r="O84" s="589" t="s">
        <v>40</v>
      </c>
      <c r="P84" s="589"/>
      <c r="Q84" s="589"/>
      <c r="R84" s="589"/>
      <c r="S84" s="589"/>
      <c r="T84" s="589"/>
      <c r="U84" s="589"/>
      <c r="V84" s="589"/>
      <c r="W84" s="589" t="s">
        <v>41</v>
      </c>
      <c r="X84" s="589"/>
      <c r="Y84" s="589"/>
      <c r="Z84" s="623"/>
      <c r="AA84" s="596" t="str">
        <f>IF(ISERROR(VLOOKUP(AJ84,【入力用】個人登録票!$A$21:$P$50,2,FALSE)),"",VLOOKUP(AJ84,【入力用】個人登録票!$A$21:$P$50,2,FALSE)) &amp; IF(ISERROR(VLOOKUP(AJ84,【入力用】個人登録票!$A$59:$P$127,2,FALSE)),"",VLOOKUP(AJ84,【入力用】個人登録票!$A$59:$P$127,2,FALSE))</f>
        <v/>
      </c>
      <c r="AB84" s="588" t="str">
        <f>IF(ISERROR(VLOOKUP(AJ84,【入力用】個人登録票!$A$21:$P$50,5,FALSE)),"",VLOOKUP(AJ84,【入力用】個人登録票!$A$21:$P$50,5,FALSE)) &amp; IF(ISERROR(VLOOKUP(AJ84,【入力用】個人登録票!$A$59:$P$127,5,FALSE)),"",VLOOKUP(AJ84,【入力用】個人登録票!$A$59:$P$127,5,FALSE))</f>
        <v/>
      </c>
      <c r="AC84" s="589"/>
      <c r="AD84" s="589"/>
      <c r="AE84" s="761" t="str">
        <f>TEXT(IF(ISERROR(VLOOKUP(AJ84,【入力用】個人登録票!$A$21:$P$50,12,FALSE)),"",VLOOKUP(AJ84,【入力用】個人登録票!$A$21:$P$50,12,FALSE)) &amp; IF(ISERROR(VLOOKUP(AJ84,【入力用】個人登録票!$A$59:$P$127,12,FALSE)),"",VLOOKUP(AJ84,【入力用】個人登録票!$A$59:$P$127,12,FALSE)),"yyyy/m/d")</f>
        <v/>
      </c>
      <c r="AF84" s="762"/>
      <c r="AG84" s="754" t="str">
        <f>IF(AA84="","",$F$8)</f>
        <v/>
      </c>
      <c r="AH84" s="634" t="str">
        <f>IF(ISERROR(VLOOKUP(AJ84,【入力用】個人登録票!$A$21:$Q$50,17,FALSE)),"",VLOOKUP(AJ84,【入力用】個人登録票!$A$21:$Q$50,17,FALSE)) &amp; IF(ISERROR(VLOOKUP(AJ84,【入力用】個人登録票!$A$59:$Q$127,17,FALSE)),"",VLOOKUP(AJ84,【入力用】個人登録票!$A$59:$Q$127,17,FALSE))</f>
        <v/>
      </c>
      <c r="AI84" s="669" t="str">
        <f>IF(ISERROR(VLOOKUP(AJ84,【入力用】個人登録票!$A$21:$P$50,16,FALSE)),"",VLOOKUP(AJ84,【入力用】個人登録票!$A$21:$P$50,16,FALSE)) &amp; IF(ISERROR(VLOOKUP(AJ84,【入力用】個人登録票!$A$63:$P$127,16,FALSE)),"",VLOOKUP(AJ84,【入力用】個人登録票!$A$63:$P$127,16,FALSE))</f>
        <v/>
      </c>
      <c r="AJ84" s="662" t="s">
        <v>431</v>
      </c>
      <c r="AK84" s="663" t="str">
        <f>IF(ISERROR(VLOOKUP(AJ84,【入力用】個人登録票!$A$21:$R$50,18,FALSE)),"",VLOOKUP(AJ84,【入力用】個人登録票!$A$21:$R$50,18,FALSE)) &amp; IF(ISERROR(VLOOKUP(AJ84,【入力用】個人登録票!$A$63:$R$127,18,FALSE)),"",VLOOKUP(AJ84,【入力用】個人登録票!$A$63:$R$127,18,FALSE))</f>
        <v/>
      </c>
    </row>
    <row r="85" spans="1:37" ht="13.5" customHeight="1">
      <c r="C85" s="771"/>
      <c r="D85" s="772"/>
      <c r="E85" s="589"/>
      <c r="F85" s="589"/>
      <c r="G85" s="589"/>
      <c r="H85" s="589"/>
      <c r="I85" s="631" t="s">
        <v>39</v>
      </c>
      <c r="J85" s="631"/>
      <c r="K85" s="631"/>
      <c r="L85" s="631"/>
      <c r="M85" s="631"/>
      <c r="N85" s="631"/>
      <c r="O85" s="589"/>
      <c r="P85" s="589"/>
      <c r="Q85" s="589"/>
      <c r="R85" s="589"/>
      <c r="S85" s="589"/>
      <c r="T85" s="589"/>
      <c r="U85" s="589"/>
      <c r="V85" s="589"/>
      <c r="W85" s="589"/>
      <c r="X85" s="589"/>
      <c r="Y85" s="589"/>
      <c r="Z85" s="623"/>
      <c r="AA85" s="597"/>
      <c r="AB85" s="589"/>
      <c r="AC85" s="589"/>
      <c r="AD85" s="589"/>
      <c r="AE85" s="763"/>
      <c r="AF85" s="764"/>
      <c r="AG85" s="754"/>
      <c r="AH85" s="635"/>
      <c r="AI85" s="670"/>
      <c r="AJ85" s="662"/>
      <c r="AK85" s="664"/>
    </row>
    <row r="86" spans="1:37" ht="27" customHeight="1">
      <c r="A86" s="75" t="s">
        <v>419</v>
      </c>
      <c r="B86" s="81" t="str">
        <f>IF(ISERROR(VLOOKUP(A86,【入力用】個人登録票!$A$21:$R$50,18,FALSE)),"",VLOOKUP(A86,【入力用】個人登録票!$A$21:$R$50,18,FALSE)) &amp; IF(ISERROR(VLOOKUP(A86,【入力用】個人登録票!$A$59:$R$127,18,FALSE)),"",VLOOKUP(A86,【入力用】個人登録票!$A$59:$R$127,18,FALSE))</f>
        <v/>
      </c>
      <c r="C86" s="755" t="str">
        <f>IF(ISERROR(VLOOKUP(A86,【入力用】個人登録票!$A$21:$P$50,2,FALSE)),"",VLOOKUP(A86,【入力用】個人登録票!$A$21:$P$50,2,FALSE)) &amp; IF(ISERROR(VLOOKUP(A86,【入力用】個人登録票!$A$59:$P$127,2,FALSE)),"",VLOOKUP(A86,【入力用】個人登録票!$A$59:$P$127,2,FALSE))</f>
        <v/>
      </c>
      <c r="D86" s="756"/>
      <c r="E86" s="606" t="str">
        <f>IF(ISERROR(VLOOKUP(A86,【入力用】個人登録票!$A$21:$P$50,5,FALSE)),"",VLOOKUP(A86,【入力用】個人登録票!$A$21:$P$50,5,FALSE)) &amp; IF(ISERROR(VLOOKUP(A86,【入力用】個人登録票!$A$59:$P$127,5,FALSE)),"",VLOOKUP(A86,【入力用】個人登録票!$A$59:$P$127,5,FALSE))</f>
        <v/>
      </c>
      <c r="F86" s="607"/>
      <c r="G86" s="633" t="str">
        <f>TEXT(IF(ISERROR(VLOOKUP(A86,【入力用】個人登録票!$A$21:$P$50,12,FALSE)),"",VLOOKUP(A86,【入力用】個人登録票!$A$21:$P$50,12,FALSE)) &amp; IF(ISERROR(VLOOKUP(A86,【入力用】個人登録票!$A$59:$P$127,12,FALSE)),"",VLOOKUP(A86,【入力用】個人登録票!$A$59:$P$127,12,FALSE)),"yyyy/m/d")</f>
        <v/>
      </c>
      <c r="H86" s="633"/>
      <c r="I86" s="754" t="str">
        <f t="shared" ref="I86:I97" si="4">IF(C86="","",$F$8)</f>
        <v/>
      </c>
      <c r="J86" s="754"/>
      <c r="K86" s="754"/>
      <c r="L86" s="754"/>
      <c r="M86" s="754"/>
      <c r="N86" s="754"/>
      <c r="O86" s="646" t="str">
        <f>IF(ISERROR(VLOOKUP(A86,【入力用】個人登録票!$A$21:$Q$50,17,FALSE)),"",VLOOKUP(A86,【入力用】個人登録票!$A$21:$Q$50,17,FALSE)) &amp; IF(ISERROR(VLOOKUP(A86,【入力用】個人登録票!$A$59:$Q$127,17,FALSE)),"",VLOOKUP(A86,【入力用】個人登録票!$A$59:$Q$127,17,FALSE))</f>
        <v/>
      </c>
      <c r="P86" s="647"/>
      <c r="Q86" s="647"/>
      <c r="R86" s="647"/>
      <c r="S86" s="647"/>
      <c r="T86" s="647"/>
      <c r="U86" s="647"/>
      <c r="V86" s="648"/>
      <c r="W86" s="686" t="str">
        <f>IF(ISERROR(VLOOKUP(A86,【入力用】個人登録票!$A$21:$P$50,16,FALSE)),"",VLOOKUP(A86,【入力用】個人登録票!$A$21:$P$50,16,FALSE)) &amp; IF(ISERROR(VLOOKUP(A86,【入力用】個人登録票!$A$59:$P$127,16,FALSE)),"",VLOOKUP(A86,【入力用】個人登録票!$A$59:$P$127,16,FALSE))</f>
        <v/>
      </c>
      <c r="X86" s="687"/>
      <c r="Y86" s="687"/>
      <c r="Z86" s="688"/>
      <c r="AA86" s="79" t="str">
        <f>IF(ISERROR(VLOOKUP(AJ86,【入力用】個人登録票!$A$21:$P$50,2,FALSE)),"",VLOOKUP(AJ86,【入力用】個人登録票!$A$21:$P$50,2,FALSE)) &amp; IF(ISERROR(VLOOKUP(AJ86,【入力用】個人登録票!$A$59:$P$127,2,FALSE)),"",VLOOKUP(AJ86,【入力用】個人登録票!$A$59:$P$127,2,FALSE))</f>
        <v/>
      </c>
      <c r="AB86" s="606" t="str">
        <f>IF(ISERROR(VLOOKUP(AJ86,【入力用】個人登録票!$A$21:$P$50,5,FALSE)),"",VLOOKUP(AJ86,【入力用】個人登録票!$A$21:$P$50,5,FALSE)) &amp; IF(ISERROR(VLOOKUP(AJ86,【入力用】個人登録票!$A$59:$P$127,5,FALSE)),"",VLOOKUP(AJ86,【入力用】個人登録票!$A$59:$P$127,5,FALSE))</f>
        <v/>
      </c>
      <c r="AC86" s="649"/>
      <c r="AD86" s="607"/>
      <c r="AE86" s="765" t="str">
        <f>TEXT(IF(ISERROR(VLOOKUP(AJ86,【入力用】個人登録票!$A$21:$P$50,12,FALSE)),"",VLOOKUP(AJ86,【入力用】個人登録票!$A$21:$P$50,12,FALSE)) &amp; IF(ISERROR(VLOOKUP(AJ86,【入力用】個人登録票!$A$59:$P$127,12,FALSE)),"",VLOOKUP(AJ86,【入力用】個人登録票!$A$59:$P$127,12,FALSE)),"yyyy/m/d")</f>
        <v/>
      </c>
      <c r="AF86" s="766"/>
      <c r="AG86" s="156" t="str">
        <f t="shared" ref="AG86:AG97" si="5">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IF(ISERROR(VLOOKUP(AJ86,【入力用】個人登録票!$A$21:$R$50,18,FALSE)),"",VLOOKUP(AJ86,【入力用】個人登録票!$A$21:$R$50,18,FALSE)) &amp; IF(ISERROR(VLOOKUP(AJ86,【入力用】個人登録票!$A$63:$R$127,18,FALSE)),"",VLOOKUP(AJ86,【入力用】個人登録票!$A$63:$R$127,18,FALSE))</f>
        <v/>
      </c>
    </row>
    <row r="87" spans="1:37" ht="27" customHeight="1">
      <c r="A87" s="75" t="s">
        <v>420</v>
      </c>
      <c r="B87" s="81" t="str">
        <f>IF(ISERROR(VLOOKUP(A87,【入力用】個人登録票!$A$21:$R$50,18,FALSE)),"",VLOOKUP(A87,【入力用】個人登録票!$A$21:$R$50,18,FALSE)) &amp; IF(ISERROR(VLOOKUP(A87,【入力用】個人登録票!$A$59:$R$127,18,FALSE)),"",VLOOKUP(A87,【入力用】個人登録票!$A$59:$R$127,18,FALSE))</f>
        <v/>
      </c>
      <c r="C87" s="755" t="str">
        <f>IF(ISERROR(VLOOKUP(A87,【入力用】個人登録票!$A$21:$P$50,2,FALSE)),"",VLOOKUP(A87,【入力用】個人登録票!$A$21:$P$50,2,FALSE)) &amp; IF(ISERROR(VLOOKUP(A87,【入力用】個人登録票!$A$59:$P$127,2,FALSE)),"",VLOOKUP(A87,【入力用】個人登録票!$A$59:$P$127,2,FALSE))</f>
        <v/>
      </c>
      <c r="D87" s="756"/>
      <c r="E87" s="606" t="str">
        <f>IF(ISERROR(VLOOKUP(A87,【入力用】個人登録票!$A$21:$P$50,5,FALSE)),"",VLOOKUP(A87,【入力用】個人登録票!$A$21:$P$50,5,FALSE)) &amp; IF(ISERROR(VLOOKUP(A87,【入力用】個人登録票!$A$59:$P$127,5,FALSE)),"",VLOOKUP(A87,【入力用】個人登録票!$A$59:$P$127,5,FALSE))</f>
        <v/>
      </c>
      <c r="F87" s="607"/>
      <c r="G87" s="633" t="str">
        <f>TEXT(IF(ISERROR(VLOOKUP(A87,【入力用】個人登録票!$A$21:$P$50,12,FALSE)),"",VLOOKUP(A87,【入力用】個人登録票!$A$21:$P$50,12,FALSE)) &amp; IF(ISERROR(VLOOKUP(A87,【入力用】個人登録票!$A$59:$P$127,12,FALSE)),"",VLOOKUP(A87,【入力用】個人登録票!$A$59:$P$127,12,FALSE)),"yyyy/m/d")</f>
        <v/>
      </c>
      <c r="H87" s="633"/>
      <c r="I87" s="754" t="str">
        <f t="shared" si="4"/>
        <v/>
      </c>
      <c r="J87" s="754"/>
      <c r="K87" s="754"/>
      <c r="L87" s="754"/>
      <c r="M87" s="754"/>
      <c r="N87" s="754"/>
      <c r="O87" s="646" t="str">
        <f>IF(ISERROR(VLOOKUP(A87,【入力用】個人登録票!$A$21:$Q$50,17,FALSE)),"",VLOOKUP(A87,【入力用】個人登録票!$A$21:$Q$50,17,FALSE)) &amp; IF(ISERROR(VLOOKUP(A87,【入力用】個人登録票!$A$59:$Q$127,17,FALSE)),"",VLOOKUP(A87,【入力用】個人登録票!$A$59:$Q$127,17,FALSE))</f>
        <v/>
      </c>
      <c r="P87" s="647"/>
      <c r="Q87" s="647"/>
      <c r="R87" s="647"/>
      <c r="S87" s="647"/>
      <c r="T87" s="647"/>
      <c r="U87" s="647"/>
      <c r="V87" s="648"/>
      <c r="W87" s="686" t="str">
        <f>IF(ISERROR(VLOOKUP(A87,【入力用】個人登録票!$A$21:$P$50,16,FALSE)),"",VLOOKUP(A87,【入力用】個人登録票!$A$21:$P$50,16,FALSE)) &amp; IF(ISERROR(VLOOKUP(A87,【入力用】個人登録票!$A$59:$P$127,16,FALSE)),"",VLOOKUP(A87,【入力用】個人登録票!$A$59:$P$127,16,FALSE))</f>
        <v/>
      </c>
      <c r="X87" s="687"/>
      <c r="Y87" s="687"/>
      <c r="Z87" s="688"/>
      <c r="AA87" s="79" t="str">
        <f>IF(ISERROR(VLOOKUP(AJ87,【入力用】個人登録票!$A$21:$P$50,2,FALSE)),"",VLOOKUP(AJ87,【入力用】個人登録票!$A$21:$P$50,2,FALSE)) &amp; IF(ISERROR(VLOOKUP(AJ87,【入力用】個人登録票!$A$59:$P$127,2,FALSE)),"",VLOOKUP(AJ87,【入力用】個人登録票!$A$59:$P$127,2,FALSE))</f>
        <v/>
      </c>
      <c r="AB87" s="606" t="str">
        <f>IF(ISERROR(VLOOKUP(AJ87,【入力用】個人登録票!$A$21:$P$50,5,FALSE)),"",VLOOKUP(AJ87,【入力用】個人登録票!$A$21:$P$50,5,FALSE)) &amp; IF(ISERROR(VLOOKUP(AJ87,【入力用】個人登録票!$A$59:$P$127,5,FALSE)),"",VLOOKUP(AJ87,【入力用】個人登録票!$A$59:$P$127,5,FALSE))</f>
        <v/>
      </c>
      <c r="AC87" s="649"/>
      <c r="AD87" s="607"/>
      <c r="AE87" s="765" t="str">
        <f>TEXT(IF(ISERROR(VLOOKUP(AJ87,【入力用】個人登録票!$A$21:$P$50,12,FALSE)),"",VLOOKUP(AJ87,【入力用】個人登録票!$A$21:$P$50,12,FALSE)) &amp; IF(ISERROR(VLOOKUP(AJ87,【入力用】個人登録票!$A$59:$P$127,12,FALSE)),"",VLOOKUP(AJ87,【入力用】個人登録票!$A$59:$P$127,12,FALSE)),"yyyy/m/d")</f>
        <v/>
      </c>
      <c r="AF87" s="766"/>
      <c r="AG87" s="156" t="str">
        <f t="shared" si="5"/>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IF(ISERROR(VLOOKUP(AJ87,【入力用】個人登録票!$A$21:$R$50,18,FALSE)),"",VLOOKUP(AJ87,【入力用】個人登録票!$A$21:$R$50,18,FALSE)) &amp; IF(ISERROR(VLOOKUP(AJ87,【入力用】個人登録票!$A$63:$R$127,18,FALSE)),"",VLOOKUP(AJ87,【入力用】個人登録票!$A$63:$R$127,18,FALSE))</f>
        <v/>
      </c>
    </row>
    <row r="88" spans="1:37" ht="27" customHeight="1">
      <c r="A88" s="75" t="s">
        <v>421</v>
      </c>
      <c r="B88" s="81" t="str">
        <f>IF(ISERROR(VLOOKUP(A88,【入力用】個人登録票!$A$21:$R$50,18,FALSE)),"",VLOOKUP(A88,【入力用】個人登録票!$A$21:$R$50,18,FALSE)) &amp; IF(ISERROR(VLOOKUP(A88,【入力用】個人登録票!$A$59:$R$127,18,FALSE)),"",VLOOKUP(A88,【入力用】個人登録票!$A$59:$R$127,18,FALSE))</f>
        <v/>
      </c>
      <c r="C88" s="755" t="str">
        <f>IF(ISERROR(VLOOKUP(A88,【入力用】個人登録票!$A$21:$P$50,2,FALSE)),"",VLOOKUP(A88,【入力用】個人登録票!$A$21:$P$50,2,FALSE)) &amp; IF(ISERROR(VLOOKUP(A88,【入力用】個人登録票!$A$59:$P$127,2,FALSE)),"",VLOOKUP(A88,【入力用】個人登録票!$A$59:$P$127,2,FALSE))</f>
        <v/>
      </c>
      <c r="D88" s="756"/>
      <c r="E88" s="606" t="str">
        <f>IF(ISERROR(VLOOKUP(A88,【入力用】個人登録票!$A$21:$P$50,5,FALSE)),"",VLOOKUP(A88,【入力用】個人登録票!$A$21:$P$50,5,FALSE)) &amp; IF(ISERROR(VLOOKUP(A88,【入力用】個人登録票!$A$59:$P$127,5,FALSE)),"",VLOOKUP(A88,【入力用】個人登録票!$A$59:$P$127,5,FALSE))</f>
        <v/>
      </c>
      <c r="F88" s="607"/>
      <c r="G88" s="633" t="str">
        <f>TEXT(IF(ISERROR(VLOOKUP(A88,【入力用】個人登録票!$A$21:$P$50,12,FALSE)),"",VLOOKUP(A88,【入力用】個人登録票!$A$21:$P$50,12,FALSE)) &amp; IF(ISERROR(VLOOKUP(A88,【入力用】個人登録票!$A$59:$P$127,12,FALSE)),"",VLOOKUP(A88,【入力用】個人登録票!$A$59:$P$127,12,FALSE)),"yyyy/m/d")</f>
        <v/>
      </c>
      <c r="H88" s="633"/>
      <c r="I88" s="754" t="str">
        <f t="shared" si="4"/>
        <v/>
      </c>
      <c r="J88" s="754"/>
      <c r="K88" s="754"/>
      <c r="L88" s="754"/>
      <c r="M88" s="754"/>
      <c r="N88" s="754"/>
      <c r="O88" s="646" t="str">
        <f>IF(ISERROR(VLOOKUP(A88,【入力用】個人登録票!$A$21:$Q$50,17,FALSE)),"",VLOOKUP(A88,【入力用】個人登録票!$A$21:$Q$50,17,FALSE)) &amp; IF(ISERROR(VLOOKUP(A88,【入力用】個人登録票!$A$59:$Q$127,17,FALSE)),"",VLOOKUP(A88,【入力用】個人登録票!$A$59:$Q$127,17,FALSE))</f>
        <v/>
      </c>
      <c r="P88" s="647"/>
      <c r="Q88" s="647"/>
      <c r="R88" s="647"/>
      <c r="S88" s="647"/>
      <c r="T88" s="647"/>
      <c r="U88" s="647"/>
      <c r="V88" s="648"/>
      <c r="W88" s="686" t="str">
        <f>IF(ISERROR(VLOOKUP(A88,【入力用】個人登録票!$A$21:$P$50,16,FALSE)),"",VLOOKUP(A88,【入力用】個人登録票!$A$21:$P$50,16,FALSE)) &amp; IF(ISERROR(VLOOKUP(A88,【入力用】個人登録票!$A$59:$P$127,16,FALSE)),"",VLOOKUP(A88,【入力用】個人登録票!$A$59:$P$127,16,FALSE))</f>
        <v/>
      </c>
      <c r="X88" s="687"/>
      <c r="Y88" s="687"/>
      <c r="Z88" s="688"/>
      <c r="AA88" s="79" t="str">
        <f>IF(ISERROR(VLOOKUP(AJ88,【入力用】個人登録票!$A$21:$P$50,2,FALSE)),"",VLOOKUP(AJ88,【入力用】個人登録票!$A$21:$P$50,2,FALSE)) &amp; IF(ISERROR(VLOOKUP(AJ88,【入力用】個人登録票!$A$59:$P$127,2,FALSE)),"",VLOOKUP(AJ88,【入力用】個人登録票!$A$59:$P$127,2,FALSE))</f>
        <v/>
      </c>
      <c r="AB88" s="606" t="str">
        <f>IF(ISERROR(VLOOKUP(AJ88,【入力用】個人登録票!$A$21:$P$50,5,FALSE)),"",VLOOKUP(AJ88,【入力用】個人登録票!$A$21:$P$50,5,FALSE)) &amp; IF(ISERROR(VLOOKUP(AJ88,【入力用】個人登録票!$A$59:$P$127,5,FALSE)),"",VLOOKUP(AJ88,【入力用】個人登録票!$A$59:$P$127,5,FALSE))</f>
        <v/>
      </c>
      <c r="AC88" s="649"/>
      <c r="AD88" s="607"/>
      <c r="AE88" s="765" t="str">
        <f>TEXT(IF(ISERROR(VLOOKUP(AJ88,【入力用】個人登録票!$A$21:$P$50,12,FALSE)),"",VLOOKUP(AJ88,【入力用】個人登録票!$A$21:$P$50,12,FALSE)) &amp; IF(ISERROR(VLOOKUP(AJ88,【入力用】個人登録票!$A$59:$P$127,12,FALSE)),"",VLOOKUP(AJ88,【入力用】個人登録票!$A$59:$P$127,12,FALSE)),"yyyy/m/d")</f>
        <v/>
      </c>
      <c r="AF88" s="766"/>
      <c r="AG88" s="156" t="str">
        <f t="shared" si="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IF(ISERROR(VLOOKUP(AJ88,【入力用】個人登録票!$A$21:$R$50,18,FALSE)),"",VLOOKUP(AJ88,【入力用】個人登録票!$A$21:$R$50,18,FALSE)) &amp; IF(ISERROR(VLOOKUP(AJ88,【入力用】個人登録票!$A$63:$R$127,18,FALSE)),"",VLOOKUP(AJ88,【入力用】個人登録票!$A$63:$R$127,18,FALSE))</f>
        <v/>
      </c>
    </row>
    <row r="89" spans="1:37" ht="27" customHeight="1">
      <c r="A89" s="75" t="s">
        <v>422</v>
      </c>
      <c r="B89" s="81" t="str">
        <f>IF(ISERROR(VLOOKUP(A89,【入力用】個人登録票!$A$21:$R$50,18,FALSE)),"",VLOOKUP(A89,【入力用】個人登録票!$A$21:$R$50,18,FALSE)) &amp; IF(ISERROR(VLOOKUP(A89,【入力用】個人登録票!$A$59:$R$127,18,FALSE)),"",VLOOKUP(A89,【入力用】個人登録票!$A$59:$R$127,18,FALSE))</f>
        <v/>
      </c>
      <c r="C89" s="755" t="str">
        <f>IF(ISERROR(VLOOKUP(A89,【入力用】個人登録票!$A$21:$P$50,2,FALSE)),"",VLOOKUP(A89,【入力用】個人登録票!$A$21:$P$50,2,FALSE)) &amp; IF(ISERROR(VLOOKUP(A89,【入力用】個人登録票!$A$59:$P$127,2,FALSE)),"",VLOOKUP(A89,【入力用】個人登録票!$A$59:$P$127,2,FALSE))</f>
        <v/>
      </c>
      <c r="D89" s="756"/>
      <c r="E89" s="606" t="str">
        <f>IF(ISERROR(VLOOKUP(A89,【入力用】個人登録票!$A$21:$P$50,5,FALSE)),"",VLOOKUP(A89,【入力用】個人登録票!$A$21:$P$50,5,FALSE)) &amp; IF(ISERROR(VLOOKUP(A89,【入力用】個人登録票!$A$59:$P$127,5,FALSE)),"",VLOOKUP(A89,【入力用】個人登録票!$A$59:$P$127,5,FALSE))</f>
        <v/>
      </c>
      <c r="F89" s="607"/>
      <c r="G89" s="633" t="str">
        <f>TEXT(IF(ISERROR(VLOOKUP(A89,【入力用】個人登録票!$A$21:$P$50,12,FALSE)),"",VLOOKUP(A89,【入力用】個人登録票!$A$21:$P$50,12,FALSE)) &amp; IF(ISERROR(VLOOKUP(A89,【入力用】個人登録票!$A$59:$P$127,12,FALSE)),"",VLOOKUP(A89,【入力用】個人登録票!$A$59:$P$127,12,FALSE)),"yyyy/m/d")</f>
        <v/>
      </c>
      <c r="H89" s="633"/>
      <c r="I89" s="754" t="str">
        <f t="shared" si="4"/>
        <v/>
      </c>
      <c r="J89" s="754"/>
      <c r="K89" s="754"/>
      <c r="L89" s="754"/>
      <c r="M89" s="754"/>
      <c r="N89" s="754"/>
      <c r="O89" s="646" t="str">
        <f>IF(ISERROR(VLOOKUP(A89,【入力用】個人登録票!$A$21:$Q$50,17,FALSE)),"",VLOOKUP(A89,【入力用】個人登録票!$A$21:$Q$50,17,FALSE)) &amp; IF(ISERROR(VLOOKUP(A89,【入力用】個人登録票!$A$59:$Q$127,17,FALSE)),"",VLOOKUP(A89,【入力用】個人登録票!$A$59:$Q$127,17,FALSE))</f>
        <v/>
      </c>
      <c r="P89" s="647"/>
      <c r="Q89" s="647"/>
      <c r="R89" s="647"/>
      <c r="S89" s="647"/>
      <c r="T89" s="647"/>
      <c r="U89" s="647"/>
      <c r="V89" s="648"/>
      <c r="W89" s="686" t="str">
        <f>IF(ISERROR(VLOOKUP(A89,【入力用】個人登録票!$A$21:$P$50,16,FALSE)),"",VLOOKUP(A89,【入力用】個人登録票!$A$21:$P$50,16,FALSE)) &amp; IF(ISERROR(VLOOKUP(A89,【入力用】個人登録票!$A$59:$P$127,16,FALSE)),"",VLOOKUP(A89,【入力用】個人登録票!$A$59:$P$127,16,FALSE))</f>
        <v/>
      </c>
      <c r="X89" s="687"/>
      <c r="Y89" s="687"/>
      <c r="Z89" s="688"/>
      <c r="AA89" s="79" t="str">
        <f>IF(ISERROR(VLOOKUP(AJ89,【入力用】個人登録票!$A$21:$P$50,2,FALSE)),"",VLOOKUP(AJ89,【入力用】個人登録票!$A$21:$P$50,2,FALSE)) &amp; IF(ISERROR(VLOOKUP(AJ89,【入力用】個人登録票!$A$59:$P$127,2,FALSE)),"",VLOOKUP(AJ89,【入力用】個人登録票!$A$59:$P$127,2,FALSE))</f>
        <v/>
      </c>
      <c r="AB89" s="606" t="str">
        <f>IF(ISERROR(VLOOKUP(AJ89,【入力用】個人登録票!$A$21:$P$50,5,FALSE)),"",VLOOKUP(AJ89,【入力用】個人登録票!$A$21:$P$50,5,FALSE)) &amp; IF(ISERROR(VLOOKUP(AJ89,【入力用】個人登録票!$A$59:$P$127,5,FALSE)),"",VLOOKUP(AJ89,【入力用】個人登録票!$A$59:$P$127,5,FALSE))</f>
        <v/>
      </c>
      <c r="AC89" s="649"/>
      <c r="AD89" s="607"/>
      <c r="AE89" s="765" t="str">
        <f>TEXT(IF(ISERROR(VLOOKUP(AJ89,【入力用】個人登録票!$A$21:$P$50,12,FALSE)),"",VLOOKUP(AJ89,【入力用】個人登録票!$A$21:$P$50,12,FALSE)) &amp; IF(ISERROR(VLOOKUP(AJ89,【入力用】個人登録票!$A$59:$P$127,12,FALSE)),"",VLOOKUP(AJ89,【入力用】個人登録票!$A$59:$P$127,12,FALSE)),"yyyy/m/d")</f>
        <v/>
      </c>
      <c r="AF89" s="766"/>
      <c r="AG89" s="156" t="str">
        <f t="shared" si="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IF(ISERROR(VLOOKUP(AJ89,【入力用】個人登録票!$A$21:$R$50,18,FALSE)),"",VLOOKUP(AJ89,【入力用】個人登録票!$A$21:$R$50,18,FALSE)) &amp; IF(ISERROR(VLOOKUP(AJ89,【入力用】個人登録票!$A$63:$R$127,18,FALSE)),"",VLOOKUP(AJ89,【入力用】個人登録票!$A$63:$R$127,18,FALSE))</f>
        <v/>
      </c>
    </row>
    <row r="90" spans="1:37" ht="27" customHeight="1">
      <c r="A90" s="75" t="s">
        <v>423</v>
      </c>
      <c r="B90" s="81" t="str">
        <f>IF(ISERROR(VLOOKUP(A90,【入力用】個人登録票!$A$21:$R$50,18,FALSE)),"",VLOOKUP(A90,【入力用】個人登録票!$A$21:$R$50,18,FALSE)) &amp; IF(ISERROR(VLOOKUP(A90,【入力用】個人登録票!$A$59:$R$127,18,FALSE)),"",VLOOKUP(A90,【入力用】個人登録票!$A$59:$R$127,18,FALSE))</f>
        <v/>
      </c>
      <c r="C90" s="755" t="str">
        <f>IF(ISERROR(VLOOKUP(A90,【入力用】個人登録票!$A$21:$P$50,2,FALSE)),"",VLOOKUP(A90,【入力用】個人登録票!$A$21:$P$50,2,FALSE)) &amp; IF(ISERROR(VLOOKUP(A90,【入力用】個人登録票!$A$59:$P$127,2,FALSE)),"",VLOOKUP(A90,【入力用】個人登録票!$A$59:$P$127,2,FALSE))</f>
        <v/>
      </c>
      <c r="D90" s="756"/>
      <c r="E90" s="606" t="str">
        <f>IF(ISERROR(VLOOKUP(A90,【入力用】個人登録票!$A$21:$P$50,5,FALSE)),"",VLOOKUP(A90,【入力用】個人登録票!$A$21:$P$50,5,FALSE)) &amp; IF(ISERROR(VLOOKUP(A90,【入力用】個人登録票!$A$59:$P$127,5,FALSE)),"",VLOOKUP(A90,【入力用】個人登録票!$A$59:$P$127,5,FALSE))</f>
        <v/>
      </c>
      <c r="F90" s="607"/>
      <c r="G90" s="633" t="str">
        <f>TEXT(IF(ISERROR(VLOOKUP(A90,【入力用】個人登録票!$A$21:$P$50,12,FALSE)),"",VLOOKUP(A90,【入力用】個人登録票!$A$21:$P$50,12,FALSE)) &amp; IF(ISERROR(VLOOKUP(A90,【入力用】個人登録票!$A$59:$P$127,12,FALSE)),"",VLOOKUP(A90,【入力用】個人登録票!$A$59:$P$127,12,FALSE)),"yyyy/m/d")</f>
        <v/>
      </c>
      <c r="H90" s="633"/>
      <c r="I90" s="754" t="str">
        <f t="shared" si="4"/>
        <v/>
      </c>
      <c r="J90" s="754"/>
      <c r="K90" s="754"/>
      <c r="L90" s="754"/>
      <c r="M90" s="754"/>
      <c r="N90" s="754"/>
      <c r="O90" s="646" t="str">
        <f>IF(ISERROR(VLOOKUP(A90,【入力用】個人登録票!$A$21:$Q$50,17,FALSE)),"",VLOOKUP(A90,【入力用】個人登録票!$A$21:$Q$50,17,FALSE)) &amp; IF(ISERROR(VLOOKUP(A90,【入力用】個人登録票!$A$59:$Q$127,17,FALSE)),"",VLOOKUP(A90,【入力用】個人登録票!$A$59:$Q$127,17,FALSE))</f>
        <v/>
      </c>
      <c r="P90" s="647"/>
      <c r="Q90" s="647"/>
      <c r="R90" s="647"/>
      <c r="S90" s="647"/>
      <c r="T90" s="647"/>
      <c r="U90" s="647"/>
      <c r="V90" s="648"/>
      <c r="W90" s="686" t="str">
        <f>IF(ISERROR(VLOOKUP(A90,【入力用】個人登録票!$A$21:$P$50,16,FALSE)),"",VLOOKUP(A90,【入力用】個人登録票!$A$21:$P$50,16,FALSE)) &amp; IF(ISERROR(VLOOKUP(A90,【入力用】個人登録票!$A$59:$P$127,16,FALSE)),"",VLOOKUP(A90,【入力用】個人登録票!$A$59:$P$127,16,FALSE))</f>
        <v/>
      </c>
      <c r="X90" s="687"/>
      <c r="Y90" s="687"/>
      <c r="Z90" s="688"/>
      <c r="AA90" s="79" t="str">
        <f>IF(ISERROR(VLOOKUP(AJ90,【入力用】個人登録票!$A$21:$P$50,2,FALSE)),"",VLOOKUP(AJ90,【入力用】個人登録票!$A$21:$P$50,2,FALSE)) &amp; IF(ISERROR(VLOOKUP(AJ90,【入力用】個人登録票!$A$59:$P$127,2,FALSE)),"",VLOOKUP(AJ90,【入力用】個人登録票!$A$59:$P$127,2,FALSE))</f>
        <v/>
      </c>
      <c r="AB90" s="606" t="str">
        <f>IF(ISERROR(VLOOKUP(AJ90,【入力用】個人登録票!$A$21:$P$50,5,FALSE)),"",VLOOKUP(AJ90,【入力用】個人登録票!$A$21:$P$50,5,FALSE)) &amp; IF(ISERROR(VLOOKUP(AJ90,【入力用】個人登録票!$A$59:$P$127,5,FALSE)),"",VLOOKUP(AJ90,【入力用】個人登録票!$A$59:$P$127,5,FALSE))</f>
        <v/>
      </c>
      <c r="AC90" s="649"/>
      <c r="AD90" s="607"/>
      <c r="AE90" s="765" t="str">
        <f>TEXT(IF(ISERROR(VLOOKUP(AJ90,【入力用】個人登録票!$A$21:$P$50,12,FALSE)),"",VLOOKUP(AJ90,【入力用】個人登録票!$A$21:$P$50,12,FALSE)) &amp; IF(ISERROR(VLOOKUP(AJ90,【入力用】個人登録票!$A$59:$P$127,12,FALSE)),"",VLOOKUP(AJ90,【入力用】個人登録票!$A$59:$P$127,12,FALSE)),"yyyy/m/d")</f>
        <v/>
      </c>
      <c r="AF90" s="766"/>
      <c r="AG90" s="156" t="str">
        <f t="shared" si="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IF(ISERROR(VLOOKUP(AJ90,【入力用】個人登録票!$A$21:$R$50,18,FALSE)),"",VLOOKUP(AJ90,【入力用】個人登録票!$A$21:$R$50,18,FALSE)) &amp; IF(ISERROR(VLOOKUP(AJ90,【入力用】個人登録票!$A$63:$R$127,18,FALSE)),"",VLOOKUP(AJ90,【入力用】個人登録票!$A$63:$R$127,18,FALSE))</f>
        <v/>
      </c>
    </row>
    <row r="91" spans="1:37" ht="27" customHeight="1">
      <c r="A91" s="75" t="s">
        <v>424</v>
      </c>
      <c r="B91" s="81" t="str">
        <f>IF(ISERROR(VLOOKUP(A91,【入力用】個人登録票!$A$21:$R$50,18,FALSE)),"",VLOOKUP(A91,【入力用】個人登録票!$A$21:$R$50,18,FALSE)) &amp; IF(ISERROR(VLOOKUP(A91,【入力用】個人登録票!$A$59:$R$127,18,FALSE)),"",VLOOKUP(A91,【入力用】個人登録票!$A$59:$R$127,18,FALSE))</f>
        <v/>
      </c>
      <c r="C91" s="755" t="str">
        <f>IF(ISERROR(VLOOKUP(A91,【入力用】個人登録票!$A$21:$P$50,2,FALSE)),"",VLOOKUP(A91,【入力用】個人登録票!$A$21:$P$50,2,FALSE)) &amp; IF(ISERROR(VLOOKUP(A91,【入力用】個人登録票!$A$59:$P$127,2,FALSE)),"",VLOOKUP(A91,【入力用】個人登録票!$A$59:$P$127,2,FALSE))</f>
        <v/>
      </c>
      <c r="D91" s="756"/>
      <c r="E91" s="606" t="str">
        <f>IF(ISERROR(VLOOKUP(A91,【入力用】個人登録票!$A$21:$P$50,5,FALSE)),"",VLOOKUP(A91,【入力用】個人登録票!$A$21:$P$50,5,FALSE)) &amp; IF(ISERROR(VLOOKUP(A91,【入力用】個人登録票!$A$59:$P$127,5,FALSE)),"",VLOOKUP(A91,【入力用】個人登録票!$A$59:$P$127,5,FALSE))</f>
        <v/>
      </c>
      <c r="F91" s="607"/>
      <c r="G91" s="633" t="str">
        <f>TEXT(IF(ISERROR(VLOOKUP(A91,【入力用】個人登録票!$A$21:$P$50,12,FALSE)),"",VLOOKUP(A91,【入力用】個人登録票!$A$21:$P$50,12,FALSE)) &amp; IF(ISERROR(VLOOKUP(A91,【入力用】個人登録票!$A$59:$P$127,12,FALSE)),"",VLOOKUP(A91,【入力用】個人登録票!$A$59:$P$127,12,FALSE)),"yyyy/m/d")</f>
        <v/>
      </c>
      <c r="H91" s="633"/>
      <c r="I91" s="754" t="str">
        <f t="shared" si="4"/>
        <v/>
      </c>
      <c r="J91" s="754"/>
      <c r="K91" s="754"/>
      <c r="L91" s="754"/>
      <c r="M91" s="754"/>
      <c r="N91" s="754"/>
      <c r="O91" s="646" t="str">
        <f>IF(ISERROR(VLOOKUP(A91,【入力用】個人登録票!$A$21:$Q$50,17,FALSE)),"",VLOOKUP(A91,【入力用】個人登録票!$A$21:$Q$50,17,FALSE)) &amp; IF(ISERROR(VLOOKUP(A91,【入力用】個人登録票!$A$59:$Q$127,17,FALSE)),"",VLOOKUP(A91,【入力用】個人登録票!$A$59:$Q$127,17,FALSE))</f>
        <v/>
      </c>
      <c r="P91" s="647"/>
      <c r="Q91" s="647"/>
      <c r="R91" s="647"/>
      <c r="S91" s="647"/>
      <c r="T91" s="647"/>
      <c r="U91" s="647"/>
      <c r="V91" s="648"/>
      <c r="W91" s="686" t="str">
        <f>IF(ISERROR(VLOOKUP(A91,【入力用】個人登録票!$A$21:$P$50,16,FALSE)),"",VLOOKUP(A91,【入力用】個人登録票!$A$21:$P$50,16,FALSE)) &amp; IF(ISERROR(VLOOKUP(A91,【入力用】個人登録票!$A$59:$P$127,16,FALSE)),"",VLOOKUP(A91,【入力用】個人登録票!$A$59:$P$127,16,FALSE))</f>
        <v/>
      </c>
      <c r="X91" s="687"/>
      <c r="Y91" s="687"/>
      <c r="Z91" s="688"/>
      <c r="AA91" s="79" t="str">
        <f>IF(ISERROR(VLOOKUP(AJ91,【入力用】個人登録票!$A$21:$P$50,2,FALSE)),"",VLOOKUP(AJ91,【入力用】個人登録票!$A$21:$P$50,2,FALSE)) &amp; IF(ISERROR(VLOOKUP(AJ91,【入力用】個人登録票!$A$59:$P$127,2,FALSE)),"",VLOOKUP(AJ91,【入力用】個人登録票!$A$59:$P$127,2,FALSE))</f>
        <v/>
      </c>
      <c r="AB91" s="606" t="str">
        <f>IF(ISERROR(VLOOKUP(AJ91,【入力用】個人登録票!$A$21:$P$50,5,FALSE)),"",VLOOKUP(AJ91,【入力用】個人登録票!$A$21:$P$50,5,FALSE)) &amp; IF(ISERROR(VLOOKUP(AJ91,【入力用】個人登録票!$A$59:$P$127,5,FALSE)),"",VLOOKUP(AJ91,【入力用】個人登録票!$A$59:$P$127,5,FALSE))</f>
        <v/>
      </c>
      <c r="AC91" s="649"/>
      <c r="AD91" s="607"/>
      <c r="AE91" s="765" t="str">
        <f>TEXT(IF(ISERROR(VLOOKUP(AJ91,【入力用】個人登録票!$A$21:$P$50,12,FALSE)),"",VLOOKUP(AJ91,【入力用】個人登録票!$A$21:$P$50,12,FALSE)) &amp; IF(ISERROR(VLOOKUP(AJ91,【入力用】個人登録票!$A$59:$P$127,12,FALSE)),"",VLOOKUP(AJ91,【入力用】個人登録票!$A$59:$P$127,12,FALSE)),"yyyy/m/d")</f>
        <v/>
      </c>
      <c r="AF91" s="766"/>
      <c r="AG91" s="156" t="str">
        <f t="shared" si="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IF(ISERROR(VLOOKUP(AJ91,【入力用】個人登録票!$A$21:$R$50,18,FALSE)),"",VLOOKUP(AJ91,【入力用】個人登録票!$A$21:$R$50,18,FALSE)) &amp; IF(ISERROR(VLOOKUP(AJ91,【入力用】個人登録票!$A$63:$R$127,18,FALSE)),"",VLOOKUP(AJ91,【入力用】個人登録票!$A$63:$R$127,18,FALSE))</f>
        <v/>
      </c>
    </row>
    <row r="92" spans="1:37" ht="27" customHeight="1">
      <c r="A92" s="75" t="s">
        <v>425</v>
      </c>
      <c r="B92" s="81" t="str">
        <f>IF(ISERROR(VLOOKUP(A92,【入力用】個人登録票!$A$21:$R$50,18,FALSE)),"",VLOOKUP(A92,【入力用】個人登録票!$A$21:$R$50,18,FALSE)) &amp; IF(ISERROR(VLOOKUP(A92,【入力用】個人登録票!$A$59:$R$127,18,FALSE)),"",VLOOKUP(A92,【入力用】個人登録票!$A$59:$R$127,18,FALSE))</f>
        <v/>
      </c>
      <c r="C92" s="755" t="str">
        <f>IF(ISERROR(VLOOKUP(A92,【入力用】個人登録票!$A$21:$P$50,2,FALSE)),"",VLOOKUP(A92,【入力用】個人登録票!$A$21:$P$50,2,FALSE)) &amp; IF(ISERROR(VLOOKUP(A92,【入力用】個人登録票!$A$59:$P$127,2,FALSE)),"",VLOOKUP(A92,【入力用】個人登録票!$A$59:$P$127,2,FALSE))</f>
        <v/>
      </c>
      <c r="D92" s="756"/>
      <c r="E92" s="606" t="str">
        <f>IF(ISERROR(VLOOKUP(A92,【入力用】個人登録票!$A$21:$P$50,5,FALSE)),"",VLOOKUP(A92,【入力用】個人登録票!$A$21:$P$50,5,FALSE)) &amp; IF(ISERROR(VLOOKUP(A92,【入力用】個人登録票!$A$59:$P$127,5,FALSE)),"",VLOOKUP(A92,【入力用】個人登録票!$A$59:$P$127,5,FALSE))</f>
        <v/>
      </c>
      <c r="F92" s="607"/>
      <c r="G92" s="633" t="str">
        <f>TEXT(IF(ISERROR(VLOOKUP(A92,【入力用】個人登録票!$A$21:$P$50,12,FALSE)),"",VLOOKUP(A92,【入力用】個人登録票!$A$21:$P$50,12,FALSE)) &amp; IF(ISERROR(VLOOKUP(A92,【入力用】個人登録票!$A$59:$P$127,12,FALSE)),"",VLOOKUP(A92,【入力用】個人登録票!$A$59:$P$127,12,FALSE)),"yyyy/m/d")</f>
        <v/>
      </c>
      <c r="H92" s="633"/>
      <c r="I92" s="754" t="str">
        <f t="shared" si="4"/>
        <v/>
      </c>
      <c r="J92" s="754"/>
      <c r="K92" s="754"/>
      <c r="L92" s="754"/>
      <c r="M92" s="754"/>
      <c r="N92" s="754"/>
      <c r="O92" s="646" t="str">
        <f>IF(ISERROR(VLOOKUP(A92,【入力用】個人登録票!$A$21:$Q$50,17,FALSE)),"",VLOOKUP(A92,【入力用】個人登録票!$A$21:$Q$50,17,FALSE)) &amp; IF(ISERROR(VLOOKUP(A92,【入力用】個人登録票!$A$59:$Q$127,17,FALSE)),"",VLOOKUP(A92,【入力用】個人登録票!$A$59:$Q$127,17,FALSE))</f>
        <v/>
      </c>
      <c r="P92" s="647"/>
      <c r="Q92" s="647"/>
      <c r="R92" s="647"/>
      <c r="S92" s="647"/>
      <c r="T92" s="647"/>
      <c r="U92" s="647"/>
      <c r="V92" s="648"/>
      <c r="W92" s="686" t="str">
        <f>IF(ISERROR(VLOOKUP(A92,【入力用】個人登録票!$A$21:$P$50,16,FALSE)),"",VLOOKUP(A92,【入力用】個人登録票!$A$21:$P$50,16,FALSE)) &amp; IF(ISERROR(VLOOKUP(A92,【入力用】個人登録票!$A$59:$P$127,16,FALSE)),"",VLOOKUP(A92,【入力用】個人登録票!$A$59:$P$127,16,FALSE))</f>
        <v/>
      </c>
      <c r="X92" s="687"/>
      <c r="Y92" s="687"/>
      <c r="Z92" s="688"/>
      <c r="AA92" s="79" t="str">
        <f>IF(ISERROR(VLOOKUP(AJ92,【入力用】個人登録票!$A$21:$P$50,2,FALSE)),"",VLOOKUP(AJ92,【入力用】個人登録票!$A$21:$P$50,2,FALSE)) &amp; IF(ISERROR(VLOOKUP(AJ92,【入力用】個人登録票!$A$59:$P$127,2,FALSE)),"",VLOOKUP(AJ92,【入力用】個人登録票!$A$59:$P$127,2,FALSE))</f>
        <v/>
      </c>
      <c r="AB92" s="606" t="str">
        <f>IF(ISERROR(VLOOKUP(AJ92,【入力用】個人登録票!$A$21:$P$50,5,FALSE)),"",VLOOKUP(AJ92,【入力用】個人登録票!$A$21:$P$50,5,FALSE)) &amp; IF(ISERROR(VLOOKUP(AJ92,【入力用】個人登録票!$A$59:$P$127,5,FALSE)),"",VLOOKUP(AJ92,【入力用】個人登録票!$A$59:$P$127,5,FALSE))</f>
        <v/>
      </c>
      <c r="AC92" s="649"/>
      <c r="AD92" s="607"/>
      <c r="AE92" s="765" t="str">
        <f>TEXT(IF(ISERROR(VLOOKUP(AJ92,【入力用】個人登録票!$A$21:$P$50,12,FALSE)),"",VLOOKUP(AJ92,【入力用】個人登録票!$A$21:$P$50,12,FALSE)) &amp; IF(ISERROR(VLOOKUP(AJ92,【入力用】個人登録票!$A$59:$P$127,12,FALSE)),"",VLOOKUP(AJ92,【入力用】個人登録票!$A$59:$P$127,12,FALSE)),"yyyy/m/d")</f>
        <v/>
      </c>
      <c r="AF92" s="766"/>
      <c r="AG92" s="156" t="str">
        <f t="shared" si="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IF(ISERROR(VLOOKUP(AJ92,【入力用】個人登録票!$A$21:$R$50,18,FALSE)),"",VLOOKUP(AJ92,【入力用】個人登録票!$A$21:$R$50,18,FALSE)) &amp; IF(ISERROR(VLOOKUP(AJ92,【入力用】個人登録票!$A$63:$R$127,18,FALSE)),"",VLOOKUP(AJ92,【入力用】個人登録票!$A$63:$R$127,18,FALSE))</f>
        <v/>
      </c>
    </row>
    <row r="93" spans="1:37" ht="27" customHeight="1">
      <c r="A93" s="75" t="s">
        <v>426</v>
      </c>
      <c r="B93" s="81" t="str">
        <f>IF(ISERROR(VLOOKUP(A93,【入力用】個人登録票!$A$21:$R$50,18,FALSE)),"",VLOOKUP(A93,【入力用】個人登録票!$A$21:$R$50,18,FALSE)) &amp; IF(ISERROR(VLOOKUP(A93,【入力用】個人登録票!$A$59:$R$127,18,FALSE)),"",VLOOKUP(A93,【入力用】個人登録票!$A$59:$R$127,18,FALSE))</f>
        <v/>
      </c>
      <c r="C93" s="755" t="str">
        <f>IF(ISERROR(VLOOKUP(A93,【入力用】個人登録票!$A$21:$P$50,2,FALSE)),"",VLOOKUP(A93,【入力用】個人登録票!$A$21:$P$50,2,FALSE)) &amp; IF(ISERROR(VLOOKUP(A93,【入力用】個人登録票!$A$59:$P$127,2,FALSE)),"",VLOOKUP(A93,【入力用】個人登録票!$A$59:$P$127,2,FALSE))</f>
        <v/>
      </c>
      <c r="D93" s="756"/>
      <c r="E93" s="606" t="str">
        <f>IF(ISERROR(VLOOKUP(A93,【入力用】個人登録票!$A$21:$P$50,5,FALSE)),"",VLOOKUP(A93,【入力用】個人登録票!$A$21:$P$50,5,FALSE)) &amp; IF(ISERROR(VLOOKUP(A93,【入力用】個人登録票!$A$59:$P$127,5,FALSE)),"",VLOOKUP(A93,【入力用】個人登録票!$A$59:$P$127,5,FALSE))</f>
        <v/>
      </c>
      <c r="F93" s="607"/>
      <c r="G93" s="633" t="str">
        <f>TEXT(IF(ISERROR(VLOOKUP(A93,【入力用】個人登録票!$A$21:$P$50,12,FALSE)),"",VLOOKUP(A93,【入力用】個人登録票!$A$21:$P$50,12,FALSE)) &amp; IF(ISERROR(VLOOKUP(A93,【入力用】個人登録票!$A$59:$P$127,12,FALSE)),"",VLOOKUP(A93,【入力用】個人登録票!$A$59:$P$127,12,FALSE)),"yyyy/m/d")</f>
        <v/>
      </c>
      <c r="H93" s="633"/>
      <c r="I93" s="754" t="str">
        <f t="shared" si="4"/>
        <v/>
      </c>
      <c r="J93" s="754"/>
      <c r="K93" s="754"/>
      <c r="L93" s="754"/>
      <c r="M93" s="754"/>
      <c r="N93" s="754"/>
      <c r="O93" s="646" t="str">
        <f>IF(ISERROR(VLOOKUP(A93,【入力用】個人登録票!$A$21:$Q$50,17,FALSE)),"",VLOOKUP(A93,【入力用】個人登録票!$A$21:$Q$50,17,FALSE)) &amp; IF(ISERROR(VLOOKUP(A93,【入力用】個人登録票!$A$59:$Q$127,17,FALSE)),"",VLOOKUP(A93,【入力用】個人登録票!$A$59:$Q$127,17,FALSE))</f>
        <v/>
      </c>
      <c r="P93" s="647"/>
      <c r="Q93" s="647"/>
      <c r="R93" s="647"/>
      <c r="S93" s="647"/>
      <c r="T93" s="647"/>
      <c r="U93" s="647"/>
      <c r="V93" s="648"/>
      <c r="W93" s="686" t="str">
        <f>IF(ISERROR(VLOOKUP(A93,【入力用】個人登録票!$A$21:$P$50,16,FALSE)),"",VLOOKUP(A93,【入力用】個人登録票!$A$21:$P$50,16,FALSE)) &amp; IF(ISERROR(VLOOKUP(A93,【入力用】個人登録票!$A$59:$P$127,16,FALSE)),"",VLOOKUP(A93,【入力用】個人登録票!$A$59:$P$127,16,FALSE))</f>
        <v/>
      </c>
      <c r="X93" s="687"/>
      <c r="Y93" s="687"/>
      <c r="Z93" s="688"/>
      <c r="AA93" s="79" t="str">
        <f>IF(ISERROR(VLOOKUP(AJ93,【入力用】個人登録票!$A$21:$P$50,2,FALSE)),"",VLOOKUP(AJ93,【入力用】個人登録票!$A$21:$P$50,2,FALSE)) &amp; IF(ISERROR(VLOOKUP(AJ93,【入力用】個人登録票!$A$59:$P$127,2,FALSE)),"",VLOOKUP(AJ93,【入力用】個人登録票!$A$59:$P$127,2,FALSE))</f>
        <v/>
      </c>
      <c r="AB93" s="606" t="str">
        <f>IF(ISERROR(VLOOKUP(AJ93,【入力用】個人登録票!$A$21:$P$50,5,FALSE)),"",VLOOKUP(AJ93,【入力用】個人登録票!$A$21:$P$50,5,FALSE)) &amp; IF(ISERROR(VLOOKUP(AJ93,【入力用】個人登録票!$A$59:$P$127,5,FALSE)),"",VLOOKUP(AJ93,【入力用】個人登録票!$A$59:$P$127,5,FALSE))</f>
        <v/>
      </c>
      <c r="AC93" s="649"/>
      <c r="AD93" s="607"/>
      <c r="AE93" s="765" t="str">
        <f>TEXT(IF(ISERROR(VLOOKUP(AJ93,【入力用】個人登録票!$A$21:$P$50,12,FALSE)),"",VLOOKUP(AJ93,【入力用】個人登録票!$A$21:$P$50,12,FALSE)) &amp; IF(ISERROR(VLOOKUP(AJ93,【入力用】個人登録票!$A$59:$P$127,12,FALSE)),"",VLOOKUP(AJ93,【入力用】個人登録票!$A$59:$P$127,12,FALSE)),"yyyy/m/d")</f>
        <v/>
      </c>
      <c r="AF93" s="766"/>
      <c r="AG93" s="156" t="str">
        <f t="shared" si="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IF(ISERROR(VLOOKUP(AJ93,【入力用】個人登録票!$A$21:$R$50,18,FALSE)),"",VLOOKUP(AJ93,【入力用】個人登録票!$A$21:$R$50,18,FALSE)) &amp; IF(ISERROR(VLOOKUP(AJ93,【入力用】個人登録票!$A$63:$R$127,18,FALSE)),"",VLOOKUP(AJ93,【入力用】個人登録票!$A$63:$R$127,18,FALSE))</f>
        <v/>
      </c>
    </row>
    <row r="94" spans="1:37" ht="27" customHeight="1">
      <c r="A94" s="75" t="s">
        <v>427</v>
      </c>
      <c r="B94" s="81" t="str">
        <f>IF(ISERROR(VLOOKUP(A94,【入力用】個人登録票!$A$21:$R$50,18,FALSE)),"",VLOOKUP(A94,【入力用】個人登録票!$A$21:$R$50,18,FALSE)) &amp; IF(ISERROR(VLOOKUP(A94,【入力用】個人登録票!$A$59:$R$127,18,FALSE)),"",VLOOKUP(A94,【入力用】個人登録票!$A$59:$R$127,18,FALSE))</f>
        <v/>
      </c>
      <c r="C94" s="755" t="str">
        <f>IF(ISERROR(VLOOKUP(A94,【入力用】個人登録票!$A$21:$P$50,2,FALSE)),"",VLOOKUP(A94,【入力用】個人登録票!$A$21:$P$50,2,FALSE)) &amp; IF(ISERROR(VLOOKUP(A94,【入力用】個人登録票!$A$59:$P$127,2,FALSE)),"",VLOOKUP(A94,【入力用】個人登録票!$A$59:$P$127,2,FALSE))</f>
        <v/>
      </c>
      <c r="D94" s="756"/>
      <c r="E94" s="606" t="str">
        <f>IF(ISERROR(VLOOKUP(A94,【入力用】個人登録票!$A$21:$P$50,5,FALSE)),"",VLOOKUP(A94,【入力用】個人登録票!$A$21:$P$50,5,FALSE)) &amp; IF(ISERROR(VLOOKUP(A94,【入力用】個人登録票!$A$59:$P$127,5,FALSE)),"",VLOOKUP(A94,【入力用】個人登録票!$A$59:$P$127,5,FALSE))</f>
        <v/>
      </c>
      <c r="F94" s="607"/>
      <c r="G94" s="633" t="str">
        <f>TEXT(IF(ISERROR(VLOOKUP(A94,【入力用】個人登録票!$A$21:$P$50,12,FALSE)),"",VLOOKUP(A94,【入力用】個人登録票!$A$21:$P$50,12,FALSE)) &amp; IF(ISERROR(VLOOKUP(A94,【入力用】個人登録票!$A$59:$P$127,12,FALSE)),"",VLOOKUP(A94,【入力用】個人登録票!$A$59:$P$127,12,FALSE)),"yyyy/m/d")</f>
        <v/>
      </c>
      <c r="H94" s="633"/>
      <c r="I94" s="754" t="str">
        <f t="shared" si="4"/>
        <v/>
      </c>
      <c r="J94" s="754"/>
      <c r="K94" s="754"/>
      <c r="L94" s="754"/>
      <c r="M94" s="754"/>
      <c r="N94" s="754"/>
      <c r="O94" s="646" t="str">
        <f>IF(ISERROR(VLOOKUP(A94,【入力用】個人登録票!$A$21:$Q$50,17,FALSE)),"",VLOOKUP(A94,【入力用】個人登録票!$A$21:$Q$50,17,FALSE)) &amp; IF(ISERROR(VLOOKUP(A94,【入力用】個人登録票!$A$59:$Q$127,17,FALSE)),"",VLOOKUP(A94,【入力用】個人登録票!$A$59:$Q$127,17,FALSE))</f>
        <v/>
      </c>
      <c r="P94" s="647"/>
      <c r="Q94" s="647"/>
      <c r="R94" s="647"/>
      <c r="S94" s="647"/>
      <c r="T94" s="647"/>
      <c r="U94" s="647"/>
      <c r="V94" s="648"/>
      <c r="W94" s="686" t="str">
        <f>IF(ISERROR(VLOOKUP(A94,【入力用】個人登録票!$A$21:$P$50,16,FALSE)),"",VLOOKUP(A94,【入力用】個人登録票!$A$21:$P$50,16,FALSE)) &amp; IF(ISERROR(VLOOKUP(A94,【入力用】個人登録票!$A$59:$P$127,16,FALSE)),"",VLOOKUP(A94,【入力用】個人登録票!$A$59:$P$127,16,FALSE))</f>
        <v/>
      </c>
      <c r="X94" s="687"/>
      <c r="Y94" s="687"/>
      <c r="Z94" s="688"/>
      <c r="AA94" s="79" t="str">
        <f>IF(ISERROR(VLOOKUP(AJ94,【入力用】個人登録票!$A$21:$P$50,2,FALSE)),"",VLOOKUP(AJ94,【入力用】個人登録票!$A$21:$P$50,2,FALSE)) &amp; IF(ISERROR(VLOOKUP(AJ94,【入力用】個人登録票!$A$59:$P$127,2,FALSE)),"",VLOOKUP(AJ94,【入力用】個人登録票!$A$59:$P$127,2,FALSE))</f>
        <v/>
      </c>
      <c r="AB94" s="606" t="str">
        <f>IF(ISERROR(VLOOKUP(AJ94,【入力用】個人登録票!$A$21:$P$50,5,FALSE)),"",VLOOKUP(AJ94,【入力用】個人登録票!$A$21:$P$50,5,FALSE)) &amp; IF(ISERROR(VLOOKUP(AJ94,【入力用】個人登録票!$A$59:$P$127,5,FALSE)),"",VLOOKUP(AJ94,【入力用】個人登録票!$A$59:$P$127,5,FALSE))</f>
        <v/>
      </c>
      <c r="AC94" s="649"/>
      <c r="AD94" s="607"/>
      <c r="AE94" s="765" t="str">
        <f>TEXT(IF(ISERROR(VLOOKUP(AJ94,【入力用】個人登録票!$A$21:$P$50,12,FALSE)),"",VLOOKUP(AJ94,【入力用】個人登録票!$A$21:$P$50,12,FALSE)) &amp; IF(ISERROR(VLOOKUP(AJ94,【入力用】個人登録票!$A$59:$P$127,12,FALSE)),"",VLOOKUP(AJ94,【入力用】個人登録票!$A$59:$P$127,12,FALSE)),"yyyy/m/d")</f>
        <v/>
      </c>
      <c r="AF94" s="766"/>
      <c r="AG94" s="156" t="str">
        <f t="shared" si="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IF(ISERROR(VLOOKUP(AJ94,【入力用】個人登録票!$A$21:$R$50,18,FALSE)),"",VLOOKUP(AJ94,【入力用】個人登録票!$A$21:$R$50,18,FALSE)) &amp; IF(ISERROR(VLOOKUP(AJ94,【入力用】個人登録票!$A$63:$R$127,18,FALSE)),"",VLOOKUP(AJ94,【入力用】個人登録票!$A$63:$R$127,18,FALSE))</f>
        <v/>
      </c>
    </row>
    <row r="95" spans="1:37" ht="27" customHeight="1">
      <c r="A95" s="75" t="s">
        <v>428</v>
      </c>
      <c r="B95" s="81" t="str">
        <f>IF(ISERROR(VLOOKUP(A95,【入力用】個人登録票!$A$21:$R$50,18,FALSE)),"",VLOOKUP(A95,【入力用】個人登録票!$A$21:$R$50,18,FALSE)) &amp; IF(ISERROR(VLOOKUP(A95,【入力用】個人登録票!$A$59:$R$127,18,FALSE)),"",VLOOKUP(A95,【入力用】個人登録票!$A$59:$R$127,18,FALSE))</f>
        <v/>
      </c>
      <c r="C95" s="755" t="str">
        <f>IF(ISERROR(VLOOKUP(A95,【入力用】個人登録票!$A$21:$P$50,2,FALSE)),"",VLOOKUP(A95,【入力用】個人登録票!$A$21:$P$50,2,FALSE)) &amp; IF(ISERROR(VLOOKUP(A95,【入力用】個人登録票!$A$59:$P$127,2,FALSE)),"",VLOOKUP(A95,【入力用】個人登録票!$A$59:$P$127,2,FALSE))</f>
        <v/>
      </c>
      <c r="D95" s="756"/>
      <c r="E95" s="606" t="str">
        <f>IF(ISERROR(VLOOKUP(A95,【入力用】個人登録票!$A$21:$P$50,5,FALSE)),"",VLOOKUP(A95,【入力用】個人登録票!$A$21:$P$50,5,FALSE)) &amp; IF(ISERROR(VLOOKUP(A95,【入力用】個人登録票!$A$59:$P$127,5,FALSE)),"",VLOOKUP(A95,【入力用】個人登録票!$A$59:$P$127,5,FALSE))</f>
        <v/>
      </c>
      <c r="F95" s="607"/>
      <c r="G95" s="633" t="str">
        <f>TEXT(IF(ISERROR(VLOOKUP(A95,【入力用】個人登録票!$A$21:$P$50,12,FALSE)),"",VLOOKUP(A95,【入力用】個人登録票!$A$21:$P$50,12,FALSE)) &amp; IF(ISERROR(VLOOKUP(A95,【入力用】個人登録票!$A$59:$P$127,12,FALSE)),"",VLOOKUP(A95,【入力用】個人登録票!$A$59:$P$127,12,FALSE)),"yyyy/m/d")</f>
        <v/>
      </c>
      <c r="H95" s="633"/>
      <c r="I95" s="754" t="str">
        <f t="shared" si="4"/>
        <v/>
      </c>
      <c r="J95" s="754"/>
      <c r="K95" s="754"/>
      <c r="L95" s="754"/>
      <c r="M95" s="754"/>
      <c r="N95" s="754"/>
      <c r="O95" s="646" t="str">
        <f>IF(ISERROR(VLOOKUP(A95,【入力用】個人登録票!$A$21:$Q$50,17,FALSE)),"",VLOOKUP(A95,【入力用】個人登録票!$A$21:$Q$50,17,FALSE)) &amp; IF(ISERROR(VLOOKUP(A95,【入力用】個人登録票!$A$59:$Q$127,17,FALSE)),"",VLOOKUP(A95,【入力用】個人登録票!$A$59:$Q$127,17,FALSE))</f>
        <v/>
      </c>
      <c r="P95" s="647"/>
      <c r="Q95" s="647"/>
      <c r="R95" s="647"/>
      <c r="S95" s="647"/>
      <c r="T95" s="647"/>
      <c r="U95" s="647"/>
      <c r="V95" s="648"/>
      <c r="W95" s="686" t="str">
        <f>IF(ISERROR(VLOOKUP(A95,【入力用】個人登録票!$A$21:$P$50,16,FALSE)),"",VLOOKUP(A95,【入力用】個人登録票!$A$21:$P$50,16,FALSE)) &amp; IF(ISERROR(VLOOKUP(A95,【入力用】個人登録票!$A$59:$P$127,16,FALSE)),"",VLOOKUP(A95,【入力用】個人登録票!$A$59:$P$127,16,FALSE))</f>
        <v/>
      </c>
      <c r="X95" s="687"/>
      <c r="Y95" s="687"/>
      <c r="Z95" s="688"/>
      <c r="AA95" s="79" t="str">
        <f>IF(ISERROR(VLOOKUP(AJ95,【入力用】個人登録票!$A$21:$P$50,2,FALSE)),"",VLOOKUP(AJ95,【入力用】個人登録票!$A$21:$P$50,2,FALSE)) &amp; IF(ISERROR(VLOOKUP(AJ95,【入力用】個人登録票!$A$59:$P$127,2,FALSE)),"",VLOOKUP(AJ95,【入力用】個人登録票!$A$59:$P$127,2,FALSE))</f>
        <v/>
      </c>
      <c r="AB95" s="606" t="str">
        <f>IF(ISERROR(VLOOKUP(AJ95,【入力用】個人登録票!$A$21:$P$50,5,FALSE)),"",VLOOKUP(AJ95,【入力用】個人登録票!$A$21:$P$50,5,FALSE)) &amp; IF(ISERROR(VLOOKUP(AJ95,【入力用】個人登録票!$A$59:$P$127,5,FALSE)),"",VLOOKUP(AJ95,【入力用】個人登録票!$A$59:$P$127,5,FALSE))</f>
        <v/>
      </c>
      <c r="AC95" s="649"/>
      <c r="AD95" s="607"/>
      <c r="AE95" s="765" t="str">
        <f>TEXT(IF(ISERROR(VLOOKUP(AJ95,【入力用】個人登録票!$A$21:$P$50,12,FALSE)),"",VLOOKUP(AJ95,【入力用】個人登録票!$A$21:$P$50,12,FALSE)) &amp; IF(ISERROR(VLOOKUP(AJ95,【入力用】個人登録票!$A$59:$P$127,12,FALSE)),"",VLOOKUP(AJ95,【入力用】個人登録票!$A$59:$P$127,12,FALSE)),"yyyy/m/d")</f>
        <v/>
      </c>
      <c r="AF95" s="766"/>
      <c r="AG95" s="156" t="str">
        <f t="shared" si="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IF(ISERROR(VLOOKUP(AJ95,【入力用】個人登録票!$A$21:$R$50,18,FALSE)),"",VLOOKUP(AJ95,【入力用】個人登録票!$A$21:$R$50,18,FALSE)) &amp; IF(ISERROR(VLOOKUP(AJ95,【入力用】個人登録票!$A$63:$R$127,18,FALSE)),"",VLOOKUP(AJ95,【入力用】個人登録票!$A$63:$R$127,18,FALSE))</f>
        <v/>
      </c>
    </row>
    <row r="96" spans="1:37" ht="27" customHeight="1">
      <c r="A96" s="75" t="s">
        <v>429</v>
      </c>
      <c r="B96" s="81" t="str">
        <f>IF(ISERROR(VLOOKUP(A96,【入力用】個人登録票!$A$21:$R$50,18,FALSE)),"",VLOOKUP(A96,【入力用】個人登録票!$A$21:$R$50,18,FALSE)) &amp; IF(ISERROR(VLOOKUP(A96,【入力用】個人登録票!$A$59:$R$127,18,FALSE)),"",VLOOKUP(A96,【入力用】個人登録票!$A$59:$R$127,18,FALSE))</f>
        <v/>
      </c>
      <c r="C96" s="755" t="str">
        <f>IF(ISERROR(VLOOKUP(A96,【入力用】個人登録票!$A$21:$P$50,2,FALSE)),"",VLOOKUP(A96,【入力用】個人登録票!$A$21:$P$50,2,FALSE)) &amp; IF(ISERROR(VLOOKUP(A96,【入力用】個人登録票!$A$59:$P$127,2,FALSE)),"",VLOOKUP(A96,【入力用】個人登録票!$A$59:$P$127,2,FALSE))</f>
        <v/>
      </c>
      <c r="D96" s="756"/>
      <c r="E96" s="606" t="str">
        <f>IF(ISERROR(VLOOKUP(A96,【入力用】個人登録票!$A$21:$P$50,5,FALSE)),"",VLOOKUP(A96,【入力用】個人登録票!$A$21:$P$50,5,FALSE)) &amp; IF(ISERROR(VLOOKUP(A96,【入力用】個人登録票!$A$59:$P$127,5,FALSE)),"",VLOOKUP(A96,【入力用】個人登録票!$A$59:$P$127,5,FALSE))</f>
        <v/>
      </c>
      <c r="F96" s="607"/>
      <c r="G96" s="633" t="str">
        <f>TEXT(IF(ISERROR(VLOOKUP(A96,【入力用】個人登録票!$A$21:$P$50,12,FALSE)),"",VLOOKUP(A96,【入力用】個人登録票!$A$21:$P$50,12,FALSE)) &amp; IF(ISERROR(VLOOKUP(A96,【入力用】個人登録票!$A$59:$P$127,12,FALSE)),"",VLOOKUP(A96,【入力用】個人登録票!$A$59:$P$127,12,FALSE)),"yyyy/m/d")</f>
        <v/>
      </c>
      <c r="H96" s="633"/>
      <c r="I96" s="754" t="str">
        <f t="shared" si="4"/>
        <v/>
      </c>
      <c r="J96" s="754"/>
      <c r="K96" s="754"/>
      <c r="L96" s="754"/>
      <c r="M96" s="754"/>
      <c r="N96" s="754"/>
      <c r="O96" s="646" t="str">
        <f>IF(ISERROR(VLOOKUP(A96,【入力用】個人登録票!$A$21:$Q$50,17,FALSE)),"",VLOOKUP(A96,【入力用】個人登録票!$A$21:$Q$50,17,FALSE)) &amp; IF(ISERROR(VLOOKUP(A96,【入力用】個人登録票!$A$59:$Q$127,17,FALSE)),"",VLOOKUP(A96,【入力用】個人登録票!$A$59:$Q$127,17,FALSE))</f>
        <v/>
      </c>
      <c r="P96" s="647"/>
      <c r="Q96" s="647"/>
      <c r="R96" s="647"/>
      <c r="S96" s="647"/>
      <c r="T96" s="647"/>
      <c r="U96" s="647"/>
      <c r="V96" s="648"/>
      <c r="W96" s="686" t="str">
        <f>IF(ISERROR(VLOOKUP(A96,【入力用】個人登録票!$A$21:$P$50,16,FALSE)),"",VLOOKUP(A96,【入力用】個人登録票!$A$21:$P$50,16,FALSE)) &amp; IF(ISERROR(VLOOKUP(A96,【入力用】個人登録票!$A$59:$P$127,16,FALSE)),"",VLOOKUP(A96,【入力用】個人登録票!$A$59:$P$127,16,FALSE))</f>
        <v/>
      </c>
      <c r="X96" s="687"/>
      <c r="Y96" s="687"/>
      <c r="Z96" s="688"/>
      <c r="AA96" s="79" t="str">
        <f>IF(ISERROR(VLOOKUP(AJ96,【入力用】個人登録票!$A$21:$P$50,2,FALSE)),"",VLOOKUP(AJ96,【入力用】個人登録票!$A$21:$P$50,2,FALSE)) &amp; IF(ISERROR(VLOOKUP(AJ96,【入力用】個人登録票!$A$59:$P$127,2,FALSE)),"",VLOOKUP(AJ96,【入力用】個人登録票!$A$59:$P$127,2,FALSE))</f>
        <v/>
      </c>
      <c r="AB96" s="606" t="str">
        <f>IF(ISERROR(VLOOKUP(AJ96,【入力用】個人登録票!$A$21:$P$50,5,FALSE)),"",VLOOKUP(AJ96,【入力用】個人登録票!$A$21:$P$50,5,FALSE)) &amp; IF(ISERROR(VLOOKUP(AJ96,【入力用】個人登録票!$A$59:$P$127,5,FALSE)),"",VLOOKUP(AJ96,【入力用】個人登録票!$A$59:$P$127,5,FALSE))</f>
        <v/>
      </c>
      <c r="AC96" s="649"/>
      <c r="AD96" s="607"/>
      <c r="AE96" s="765" t="str">
        <f>TEXT(IF(ISERROR(VLOOKUP(AJ96,【入力用】個人登録票!$A$21:$P$50,12,FALSE)),"",VLOOKUP(AJ96,【入力用】個人登録票!$A$21:$P$50,12,FALSE)) &amp; IF(ISERROR(VLOOKUP(AJ96,【入力用】個人登録票!$A$59:$P$127,12,FALSE)),"",VLOOKUP(AJ96,【入力用】個人登録票!$A$59:$P$127,12,FALSE)),"yyyy/m/d")</f>
        <v/>
      </c>
      <c r="AF96" s="766"/>
      <c r="AG96" s="156" t="str">
        <f t="shared" si="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IF(ISERROR(VLOOKUP(AJ96,【入力用】個人登録票!$A$21:$R$50,18,FALSE)),"",VLOOKUP(AJ96,【入力用】個人登録票!$A$21:$R$50,18,FALSE)) &amp; IF(ISERROR(VLOOKUP(AJ96,【入力用】個人登録票!$A$63:$R$127,18,FALSE)),"",VLOOKUP(AJ96,【入力用】個人登録票!$A$63:$R$127,18,FALSE))</f>
        <v/>
      </c>
    </row>
    <row r="97" spans="1:50" ht="27" customHeight="1" thickBot="1">
      <c r="A97" s="75" t="s">
        <v>361</v>
      </c>
      <c r="B97" s="81" t="str">
        <f>IF(ISERROR(VLOOKUP(A97,【入力用】個人登録票!$A$21:$R$50,18,FALSE)),"",VLOOKUP(A97,【入力用】個人登録票!$A$21:$R$50,18,FALSE)) &amp; IF(ISERROR(VLOOKUP(A97,【入力用】個人登録票!$A$59:$R$127,18,FALSE)),"",VLOOKUP(A97,【入力用】個人登録票!$A$59:$R$127,18,FALSE))</f>
        <v/>
      </c>
      <c r="C97" s="773" t="str">
        <f>IF(ISERROR(VLOOKUP(A97,【入力用】個人登録票!$A$21:$P$50,2,FALSE)),"",VLOOKUP(A97,【入力用】個人登録票!$A$21:$P$50,2,FALSE)) &amp; IF(ISERROR(VLOOKUP(A97,【入力用】個人登録票!$A$59:$P$127,2,FALSE)),"",VLOOKUP(A97,【入力用】個人登録票!$A$59:$P$127,2,FALSE))</f>
        <v/>
      </c>
      <c r="D97" s="774"/>
      <c r="E97" s="689" t="str">
        <f>IF(ISERROR(VLOOKUP(A97,【入力用】個人登録票!$A$21:$P$50,5,FALSE)),"",VLOOKUP(A97,【入力用】個人登録票!$A$21:$P$50,5,FALSE)) &amp; IF(ISERROR(VLOOKUP(A97,【入力用】個人登録票!$A$59:$P$127,5,FALSE)),"",VLOOKUP(A97,【入力用】個人登録票!$A$59:$P$127,5,FALSE))</f>
        <v/>
      </c>
      <c r="F97" s="690"/>
      <c r="G97" s="691" t="str">
        <f>TEXT(IF(ISERROR(VLOOKUP(A97,【入力用】個人登録票!$A$21:$P$50,12,FALSE)),"",VLOOKUP(A97,【入力用】個人登録票!$A$21:$P$50,12,FALSE)) &amp; IF(ISERROR(VLOOKUP(A97,【入力用】個人登録票!$A$59:$P$127,12,FALSE)),"",VLOOKUP(A97,【入力用】個人登録票!$A$59:$P$127,12,FALSE)),"yyyy/m/d")</f>
        <v/>
      </c>
      <c r="H97" s="691"/>
      <c r="I97" s="757" t="str">
        <f t="shared" si="4"/>
        <v/>
      </c>
      <c r="J97" s="757"/>
      <c r="K97" s="757"/>
      <c r="L97" s="757"/>
      <c r="M97" s="757"/>
      <c r="N97" s="757"/>
      <c r="O97" s="695" t="str">
        <f>IF(ISERROR(VLOOKUP(A97,【入力用】個人登録票!$A$21:$Q$50,17,FALSE)),"",VLOOKUP(A97,【入力用】個人登録票!$A$21:$Q$50,17,FALSE)) &amp; IF(ISERROR(VLOOKUP(A97,【入力用】個人登録票!$A$59:$Q$127,17,FALSE)),"",VLOOKUP(A97,【入力用】個人登録票!$A$59:$Q$127,17,FALSE))</f>
        <v/>
      </c>
      <c r="P97" s="696"/>
      <c r="Q97" s="696"/>
      <c r="R97" s="696"/>
      <c r="S97" s="696"/>
      <c r="T97" s="696"/>
      <c r="U97" s="696"/>
      <c r="V97" s="697"/>
      <c r="W97" s="730" t="str">
        <f>IF(ISERROR(VLOOKUP(A97,【入力用】個人登録票!$A$21:$P$50,16,FALSE)),"",VLOOKUP(A97,【入力用】個人登録票!$A$21:$P$50,16,FALSE)) &amp; IF(ISERROR(VLOOKUP(A97,【入力用】個人登録票!$A$59:$P$127,16,FALSE)),"",VLOOKUP(A97,【入力用】個人登録票!$A$59:$P$127,16,FALSE))</f>
        <v/>
      </c>
      <c r="X97" s="731"/>
      <c r="Y97" s="731"/>
      <c r="Z97" s="732"/>
      <c r="AA97" s="82" t="str">
        <f>IF(ISERROR(VLOOKUP(AJ97,【入力用】個人登録票!$A$21:$P$50,2,FALSE)),"",VLOOKUP(AJ97,【入力用】個人登録票!$A$21:$P$50,2,FALSE)) &amp; IF(ISERROR(VLOOKUP(AJ97,【入力用】個人登録票!$A$59:$P$127,2,FALSE)),"",VLOOKUP(AJ97,【入力用】個人登録票!$A$59:$P$127,2,FALSE))</f>
        <v/>
      </c>
      <c r="AB97" s="689" t="str">
        <f>IF(ISERROR(VLOOKUP(AJ97,【入力用】個人登録票!$A$21:$P$50,5,FALSE)),"",VLOOKUP(AJ97,【入力用】個人登録票!$A$21:$P$50,5,FALSE)) &amp; IF(ISERROR(VLOOKUP(AJ97,【入力用】個人登録票!$A$59:$P$127,5,FALSE)),"",VLOOKUP(AJ97,【入力用】個人登録票!$A$59:$P$127,5,FALSE))</f>
        <v/>
      </c>
      <c r="AC97" s="692"/>
      <c r="AD97" s="690"/>
      <c r="AE97" s="767" t="str">
        <f>TEXT(IF(ISERROR(VLOOKUP(AJ97,【入力用】個人登録票!$A$21:$P$50,12,FALSE)),"",VLOOKUP(AJ97,【入力用】個人登録票!$A$21:$P$50,12,FALSE)) &amp; IF(ISERROR(VLOOKUP(AJ97,【入力用】個人登録票!$A$59:$P$127,12,FALSE)),"",VLOOKUP(AJ97,【入力用】個人登録票!$A$59:$P$127,12,FALSE)),"yyyy/m/d")</f>
        <v/>
      </c>
      <c r="AF97" s="768"/>
      <c r="AG97" s="157" t="str">
        <f t="shared" si="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IF(ISERROR(VLOOKUP(AJ97,【入力用】個人登録票!$A$21:$R$50,18,FALSE)),"",VLOOKUP(AJ97,【入力用】個人登録票!$A$21:$R$50,18,FALSE)) &amp; IF(ISERROR(VLOOKUP(AJ97,【入力用】個人登録票!$A$63:$R$127,18,FALSE)),"",VLOOKUP(AJ97,【入力用】個人登録票!$A$63:$R$127,18,FALSE))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40" t="s">
        <v>52</v>
      </c>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row>
    <row r="100" spans="1:50" ht="12.75" customHeight="1">
      <c r="C100" s="2"/>
      <c r="D100" s="640" t="s">
        <v>53</v>
      </c>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row>
    <row r="101" spans="1:50" ht="18" customHeight="1" thickBot="1">
      <c r="C101" s="2"/>
      <c r="D101" s="2"/>
      <c r="E101" s="590" t="str">
        <f>E2</f>
        <v>Ａ 表 （日本協会）</v>
      </c>
      <c r="F101" s="591"/>
      <c r="G101" s="591"/>
      <c r="H101" s="3"/>
      <c r="I101" s="3"/>
      <c r="J101" s="3"/>
      <c r="K101" s="3"/>
      <c r="L101" s="705">
        <f>L2</f>
        <v>2025</v>
      </c>
      <c r="M101" s="705"/>
      <c r="N101" s="3" t="s">
        <v>49</v>
      </c>
      <c r="O101" s="3"/>
      <c r="P101" s="3"/>
      <c r="Q101" s="3"/>
      <c r="R101" s="3" t="s">
        <v>50</v>
      </c>
      <c r="S101" s="3"/>
      <c r="T101" s="3"/>
      <c r="U101" s="46" t="s">
        <v>55</v>
      </c>
      <c r="V101" s="758" t="s">
        <v>257</v>
      </c>
      <c r="W101" s="758"/>
      <c r="X101" s="48">
        <f>X2</f>
        <v>0</v>
      </c>
      <c r="Y101" s="48"/>
      <c r="Z101" s="3"/>
      <c r="AA101" s="3"/>
      <c r="AB101" s="3"/>
      <c r="AC101" s="3"/>
      <c r="AD101" s="3"/>
      <c r="AE101" s="3"/>
      <c r="AF101" s="3" t="s">
        <v>51</v>
      </c>
      <c r="AG101" s="2"/>
      <c r="AH101" s="2"/>
      <c r="AI101" s="2"/>
    </row>
    <row r="102" spans="1:50" ht="18.75" customHeight="1">
      <c r="C102" s="50"/>
      <c r="D102" s="51"/>
      <c r="E102" s="51"/>
      <c r="F102" s="52"/>
      <c r="G102" s="53"/>
      <c r="H102" s="727"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724" t="s">
        <v>8</v>
      </c>
      <c r="D103" s="591"/>
      <c r="E103" s="725"/>
      <c r="F103" s="59"/>
      <c r="G103" s="97"/>
      <c r="H103" s="728"/>
      <c r="I103" s="585" t="s">
        <v>13</v>
      </c>
      <c r="J103" s="585" t="s">
        <v>19</v>
      </c>
      <c r="K103" s="585" t="s">
        <v>20</v>
      </c>
      <c r="L103" s="585" t="s">
        <v>21</v>
      </c>
      <c r="M103" s="585" t="s">
        <v>22</v>
      </c>
      <c r="N103" s="585" t="s">
        <v>23</v>
      </c>
      <c r="O103" s="585" t="s">
        <v>24</v>
      </c>
      <c r="P103" s="585" t="s">
        <v>25</v>
      </c>
      <c r="Q103" s="585" t="s">
        <v>26</v>
      </c>
      <c r="R103" s="585" t="s">
        <v>54</v>
      </c>
      <c r="S103" s="585" t="s">
        <v>27</v>
      </c>
      <c r="T103" s="585" t="s">
        <v>28</v>
      </c>
      <c r="U103" s="585" t="s">
        <v>29</v>
      </c>
      <c r="V103" s="585" t="s">
        <v>30</v>
      </c>
      <c r="W103" s="585" t="s">
        <v>31</v>
      </c>
      <c r="X103" s="585" t="s">
        <v>32</v>
      </c>
      <c r="Y103" s="585" t="s">
        <v>33</v>
      </c>
      <c r="Z103" s="585" t="s">
        <v>34</v>
      </c>
      <c r="AA103" s="585" t="s">
        <v>35</v>
      </c>
      <c r="AB103" s="585" t="s">
        <v>36</v>
      </c>
      <c r="AC103" s="598" t="s">
        <v>37</v>
      </c>
      <c r="AD103" s="60">
        <v>1</v>
      </c>
      <c r="AE103" s="701" t="s">
        <v>253</v>
      </c>
      <c r="AF103" s="701"/>
      <c r="AG103" s="701"/>
      <c r="AH103" s="701"/>
      <c r="AI103" s="702"/>
    </row>
    <row r="104" spans="1:50" ht="30" customHeight="1">
      <c r="C104" s="726"/>
      <c r="D104" s="591"/>
      <c r="E104" s="725"/>
      <c r="F104" s="699">
        <f>F71</f>
        <v>0</v>
      </c>
      <c r="G104" s="700"/>
      <c r="H104" s="728"/>
      <c r="I104" s="586"/>
      <c r="J104" s="586"/>
      <c r="K104" s="586"/>
      <c r="L104" s="586"/>
      <c r="M104" s="586"/>
      <c r="N104" s="586"/>
      <c r="O104" s="586"/>
      <c r="P104" s="586"/>
      <c r="Q104" s="586"/>
      <c r="R104" s="586"/>
      <c r="S104" s="586"/>
      <c r="T104" s="586"/>
      <c r="U104" s="586"/>
      <c r="V104" s="586"/>
      <c r="W104" s="586"/>
      <c r="X104" s="586"/>
      <c r="Y104" s="586"/>
      <c r="Z104" s="586"/>
      <c r="AA104" s="586"/>
      <c r="AB104" s="586"/>
      <c r="AC104" s="599"/>
      <c r="AD104" s="61">
        <v>2</v>
      </c>
      <c r="AE104" s="701" t="s">
        <v>46</v>
      </c>
      <c r="AF104" s="701"/>
      <c r="AG104" s="701"/>
      <c r="AH104" s="701"/>
      <c r="AI104" s="702"/>
    </row>
    <row r="105" spans="1:50" ht="9" customHeight="1">
      <c r="C105" s="733" t="s">
        <v>9</v>
      </c>
      <c r="D105" s="591"/>
      <c r="E105" s="725"/>
      <c r="F105" s="59"/>
      <c r="G105" s="62"/>
      <c r="H105" s="728"/>
      <c r="I105" s="586"/>
      <c r="J105" s="586"/>
      <c r="K105" s="586"/>
      <c r="L105" s="586"/>
      <c r="M105" s="586"/>
      <c r="N105" s="586"/>
      <c r="O105" s="586"/>
      <c r="P105" s="586"/>
      <c r="Q105" s="586"/>
      <c r="R105" s="586"/>
      <c r="S105" s="586"/>
      <c r="T105" s="586"/>
      <c r="U105" s="586"/>
      <c r="V105" s="586"/>
      <c r="W105" s="586"/>
      <c r="X105" s="586"/>
      <c r="Y105" s="586"/>
      <c r="Z105" s="586"/>
      <c r="AA105" s="586"/>
      <c r="AB105" s="586"/>
      <c r="AC105" s="599"/>
      <c r="AD105" s="61"/>
      <c r="AE105" s="63"/>
      <c r="AF105" s="63"/>
      <c r="AG105" s="63"/>
      <c r="AH105" s="63"/>
      <c r="AI105" s="86"/>
    </row>
    <row r="106" spans="1:50" ht="27.75" customHeight="1" thickBot="1">
      <c r="C106" s="734"/>
      <c r="D106" s="710"/>
      <c r="E106" s="711"/>
      <c r="F106" s="59"/>
      <c r="G106" s="64">
        <f>G73</f>
        <v>0</v>
      </c>
      <c r="H106" s="729"/>
      <c r="I106" s="587"/>
      <c r="J106" s="587"/>
      <c r="K106" s="587"/>
      <c r="L106" s="587"/>
      <c r="M106" s="587"/>
      <c r="N106" s="587"/>
      <c r="O106" s="587"/>
      <c r="P106" s="587"/>
      <c r="Q106" s="587"/>
      <c r="R106" s="587"/>
      <c r="S106" s="587"/>
      <c r="T106" s="587"/>
      <c r="U106" s="587"/>
      <c r="V106" s="587"/>
      <c r="W106" s="587"/>
      <c r="X106" s="587"/>
      <c r="Y106" s="587"/>
      <c r="Z106" s="587"/>
      <c r="AA106" s="587"/>
      <c r="AB106" s="587"/>
      <c r="AC106" s="600"/>
      <c r="AD106" s="65">
        <v>3</v>
      </c>
      <c r="AE106" s="66" t="s">
        <v>47</v>
      </c>
      <c r="AF106" s="63"/>
      <c r="AG106" s="63"/>
      <c r="AH106" s="63"/>
      <c r="AI106" s="86"/>
    </row>
    <row r="107" spans="1:50" ht="13.5" customHeight="1">
      <c r="C107" s="712" t="s">
        <v>7</v>
      </c>
      <c r="D107" s="713"/>
      <c r="E107" s="714"/>
      <c r="F107" s="671">
        <f>IF($F$8="","",$F$8)</f>
        <v>0</v>
      </c>
      <c r="G107" s="672"/>
      <c r="H107" s="672"/>
      <c r="I107" s="672"/>
      <c r="J107" s="672"/>
      <c r="K107" s="672"/>
      <c r="L107" s="672"/>
      <c r="M107" s="672"/>
      <c r="N107" s="672"/>
      <c r="O107" s="672"/>
      <c r="P107" s="672"/>
      <c r="Q107" s="672"/>
      <c r="R107" s="672"/>
      <c r="S107" s="672"/>
      <c r="T107" s="750" t="s">
        <v>133</v>
      </c>
      <c r="U107" s="750"/>
      <c r="V107" s="750"/>
      <c r="W107" s="750"/>
      <c r="X107" s="750"/>
      <c r="Y107" s="750"/>
      <c r="Z107" s="751" t="s">
        <v>57</v>
      </c>
      <c r="AA107" s="751">
        <f>$AA$8</f>
        <v>0</v>
      </c>
      <c r="AB107" s="604" t="s">
        <v>58</v>
      </c>
      <c r="AC107" s="604" t="s">
        <v>59</v>
      </c>
      <c r="AD107" s="735">
        <v>4</v>
      </c>
      <c r="AE107" s="737" t="s">
        <v>48</v>
      </c>
      <c r="AF107" s="737"/>
      <c r="AG107" s="737"/>
      <c r="AH107" s="737"/>
      <c r="AI107" s="738"/>
    </row>
    <row r="108" spans="1:50" ht="13.5" customHeight="1" thickBot="1">
      <c r="C108" s="734"/>
      <c r="D108" s="710"/>
      <c r="E108" s="711"/>
      <c r="F108" s="673"/>
      <c r="G108" s="674"/>
      <c r="H108" s="674"/>
      <c r="I108" s="674"/>
      <c r="J108" s="674"/>
      <c r="K108" s="674"/>
      <c r="L108" s="674"/>
      <c r="M108" s="674"/>
      <c r="N108" s="674"/>
      <c r="O108" s="674"/>
      <c r="P108" s="674"/>
      <c r="Q108" s="674"/>
      <c r="R108" s="674"/>
      <c r="S108" s="674"/>
      <c r="T108" s="741" t="s">
        <v>134</v>
      </c>
      <c r="U108" s="741"/>
      <c r="V108" s="741"/>
      <c r="W108" s="741"/>
      <c r="X108" s="741"/>
      <c r="Y108" s="741"/>
      <c r="Z108" s="629"/>
      <c r="AA108" s="629"/>
      <c r="AB108" s="605"/>
      <c r="AC108" s="605"/>
      <c r="AD108" s="736"/>
      <c r="AE108" s="739"/>
      <c r="AF108" s="739"/>
      <c r="AG108" s="739"/>
      <c r="AH108" s="739"/>
      <c r="AI108" s="740"/>
    </row>
    <row r="109" spans="1:50" ht="13.5" customHeight="1">
      <c r="C109" s="712" t="s">
        <v>14</v>
      </c>
      <c r="D109" s="713"/>
      <c r="E109" s="714"/>
      <c r="F109" s="67" t="s">
        <v>15</v>
      </c>
      <c r="G109" s="742">
        <f>IF($G$10="","",$G$10)</f>
        <v>0</v>
      </c>
      <c r="H109" s="743"/>
      <c r="I109" s="743"/>
      <c r="J109" s="743"/>
      <c r="K109" s="743"/>
      <c r="L109" s="743"/>
      <c r="M109" s="743"/>
      <c r="N109" s="743"/>
      <c r="O109" s="743"/>
      <c r="P109" s="743"/>
      <c r="Q109" s="743"/>
      <c r="R109" s="743"/>
      <c r="S109" s="743"/>
      <c r="T109" s="743"/>
      <c r="U109" s="743"/>
      <c r="V109" s="743"/>
      <c r="W109" s="743"/>
      <c r="X109" s="743"/>
      <c r="Y109" s="743"/>
      <c r="Z109" s="744"/>
      <c r="AA109" s="759" t="s">
        <v>17</v>
      </c>
      <c r="AB109" s="661" t="s">
        <v>10</v>
      </c>
      <c r="AC109" s="661"/>
      <c r="AD109" s="655"/>
      <c r="AE109" s="655" t="s">
        <v>11</v>
      </c>
      <c r="AF109" s="655"/>
      <c r="AG109" s="68" t="s">
        <v>38</v>
      </c>
      <c r="AH109" s="655" t="s">
        <v>40</v>
      </c>
      <c r="AI109" s="748" t="s">
        <v>41</v>
      </c>
      <c r="AJ109" s="776"/>
      <c r="AU109" s="653"/>
      <c r="AV109" s="653"/>
      <c r="AW109" s="653"/>
      <c r="AX109" s="654"/>
    </row>
    <row r="110" spans="1:50" ht="13.5" customHeight="1" thickBot="1">
      <c r="C110" s="709" t="s">
        <v>6</v>
      </c>
      <c r="D110" s="710"/>
      <c r="E110" s="711"/>
      <c r="F110" s="69">
        <f>IF($F$11="","",$F$11)</f>
        <v>0</v>
      </c>
      <c r="G110" s="745"/>
      <c r="H110" s="746"/>
      <c r="I110" s="746"/>
      <c r="J110" s="746"/>
      <c r="K110" s="746"/>
      <c r="L110" s="746"/>
      <c r="M110" s="746"/>
      <c r="N110" s="746"/>
      <c r="O110" s="746"/>
      <c r="P110" s="746"/>
      <c r="Q110" s="746"/>
      <c r="R110" s="746"/>
      <c r="S110" s="746"/>
      <c r="T110" s="746"/>
      <c r="U110" s="746"/>
      <c r="V110" s="746"/>
      <c r="W110" s="746"/>
      <c r="X110" s="746"/>
      <c r="Y110" s="746"/>
      <c r="Z110" s="747"/>
      <c r="AA110" s="760"/>
      <c r="AB110" s="589"/>
      <c r="AC110" s="589"/>
      <c r="AD110" s="589"/>
      <c r="AE110" s="589"/>
      <c r="AF110" s="589"/>
      <c r="AG110" s="98" t="s">
        <v>39</v>
      </c>
      <c r="AH110" s="589"/>
      <c r="AI110" s="749"/>
      <c r="AJ110" s="776"/>
      <c r="AU110" s="653"/>
      <c r="AV110" s="653"/>
      <c r="AW110" s="653"/>
      <c r="AX110" s="654"/>
    </row>
    <row r="111" spans="1:50" ht="13.5" customHeight="1">
      <c r="C111" s="712" t="s">
        <v>14</v>
      </c>
      <c r="D111" s="713"/>
      <c r="E111" s="714"/>
      <c r="F111" s="71" t="s">
        <v>15</v>
      </c>
      <c r="G111" s="742">
        <f>IF($G$12="","",$G$12)</f>
        <v>0</v>
      </c>
      <c r="H111" s="743"/>
      <c r="I111" s="743"/>
      <c r="J111" s="743"/>
      <c r="K111" s="743"/>
      <c r="L111" s="743"/>
      <c r="M111" s="743"/>
      <c r="N111" s="743"/>
      <c r="O111" s="743"/>
      <c r="P111" s="743"/>
      <c r="Q111" s="743"/>
      <c r="R111" s="743"/>
      <c r="S111" s="743"/>
      <c r="T111" s="743"/>
      <c r="U111" s="743"/>
      <c r="V111" s="743"/>
      <c r="W111" s="743"/>
      <c r="X111" s="743"/>
      <c r="Y111" s="743"/>
      <c r="Z111" s="743"/>
      <c r="AA111" s="596" t="str">
        <f>IF(ISERROR(VLOOKUP(AJ111,【入力用】個人登録票!$A$21:$P$50,2,FALSE)),"",VLOOKUP(AJ111,【入力用】個人登録票!$A$21:$P$50,2,FALSE)) &amp; IF(ISERROR(VLOOKUP(AJ111,【入力用】個人登録票!$A$59:$P$127,2,FALSE)),"",VLOOKUP(AJ111,【入力用】個人登録票!$A$59:$P$127,2,FALSE))</f>
        <v/>
      </c>
      <c r="AB111" s="588" t="str">
        <f>IF(ISERROR(VLOOKUP(AJ111,【入力用】個人登録票!$A$21:$P$50,5,FALSE)),"",VLOOKUP(AJ111,【入力用】個人登録票!$A$21:$P$50,5,FALSE)) &amp; IF(ISERROR(VLOOKUP(AJ111,【入力用】個人登録票!$A$59:$P$127,5,FALSE)),"",VLOOKUP(AJ111,【入力用】個人登録票!$A$59:$P$127,5,FALSE))</f>
        <v/>
      </c>
      <c r="AC111" s="589"/>
      <c r="AD111" s="589"/>
      <c r="AE111" s="636" t="str">
        <f>TEXT(IF(ISERROR(VLOOKUP(AJ111,【入力用】個人登録票!$A$21:$P$50,12,FALSE)),"",VLOOKUP(AJ111,【入力用】個人登録票!$A$21:$P$50,12,FALSE)) &amp; IF(ISERROR(VLOOKUP(AJ111,【入力用】個人登録票!$A$59:$P$127,12,FALSE)),"",VLOOKUP(AJ111,【入力用】個人登録票!$A$59:$P$127,12,FALSE)),"yyyy/m/d")</f>
        <v/>
      </c>
      <c r="AF111" s="637"/>
      <c r="AG111" s="754" t="str">
        <f>IF(AA111="","",$F$8)</f>
        <v/>
      </c>
      <c r="AH111" s="634" t="str">
        <f>IF(ISERROR(VLOOKUP(AJ111,【入力用】個人登録票!$A$21:$Q$50,17,FALSE)),"",VLOOKUP(AJ111,【入力用】個人登録票!$A$21:$Q$50,17,FALSE)) &amp; IF(ISERROR(VLOOKUP(AJ111,【入力用】個人登録票!$A$59:$Q$127,17,FALSE)),"",VLOOKUP(AJ111,【入力用】個人登録票!$A$59:$Q$127,17,FALSE))</f>
        <v/>
      </c>
      <c r="AI111" s="669" t="str">
        <f>IF(ISERROR(VLOOKUP(AJ111,【入力用】個人登録票!$A$21:$P$50,16,FALSE)),"",VLOOKUP(AJ111,【入力用】個人登録票!$A$21:$P$50,16,FALSE)) &amp; IF(ISERROR(VLOOKUP(AJ111,【入力用】個人登録票!$A$59:$P$127,16,FALSE)),"",VLOOKUP(AJ111,【入力用】個人登録票!$A$59:$P$127,16,FALSE))</f>
        <v/>
      </c>
      <c r="AJ111" s="662" t="s">
        <v>364</v>
      </c>
      <c r="AK111" s="663" t="str">
        <f>IF(ISERROR(VLOOKUP(AJ111,【入力用】個人登録票!$A$21:$R$50,18,FALSE)),"",VLOOKUP(AJ111,【入力用】個人登録票!$A$21:$R$50,18,FALSE)) &amp; IF(ISERROR(VLOOKUP(AJ111,【入力用】個人登録票!$A$63:$R$127,18,FALSE)),"",VLOOKUP(AJ111,【入力用】個人登録票!$A$63:$R$127,18,FALSE))</f>
        <v/>
      </c>
    </row>
    <row r="112" spans="1:50" ht="13.5" customHeight="1">
      <c r="C112" s="618" t="s">
        <v>5</v>
      </c>
      <c r="D112" s="619"/>
      <c r="E112" s="620"/>
      <c r="F112" s="72">
        <f>IF($F$13="","",$F$13)</f>
        <v>0</v>
      </c>
      <c r="G112" s="752"/>
      <c r="H112" s="753"/>
      <c r="I112" s="753"/>
      <c r="J112" s="753"/>
      <c r="K112" s="753"/>
      <c r="L112" s="753"/>
      <c r="M112" s="753"/>
      <c r="N112" s="753"/>
      <c r="O112" s="753"/>
      <c r="P112" s="753"/>
      <c r="Q112" s="753"/>
      <c r="R112" s="753"/>
      <c r="S112" s="753"/>
      <c r="T112" s="753"/>
      <c r="U112" s="753"/>
      <c r="V112" s="753"/>
      <c r="W112" s="753"/>
      <c r="X112" s="753"/>
      <c r="Y112" s="753"/>
      <c r="Z112" s="753"/>
      <c r="AA112" s="597"/>
      <c r="AB112" s="589"/>
      <c r="AC112" s="589"/>
      <c r="AD112" s="589"/>
      <c r="AE112" s="638"/>
      <c r="AF112" s="639"/>
      <c r="AG112" s="754"/>
      <c r="AH112" s="635"/>
      <c r="AI112" s="670"/>
      <c r="AJ112" s="662"/>
      <c r="AK112" s="664"/>
    </row>
    <row r="113" spans="1:37" ht="13.5" customHeight="1">
      <c r="C113" s="706" t="s">
        <v>4</v>
      </c>
      <c r="D113" s="707"/>
      <c r="E113" s="708"/>
      <c r="F113" s="602">
        <f>IF($F$14="","",$F$14)</f>
        <v>0</v>
      </c>
      <c r="G113" s="602"/>
      <c r="H113" s="602"/>
      <c r="I113" s="602"/>
      <c r="J113" s="602"/>
      <c r="K113" s="602"/>
      <c r="L113" s="602"/>
      <c r="M113" s="602"/>
      <c r="N113" s="677" t="s">
        <v>135</v>
      </c>
      <c r="O113" s="677"/>
      <c r="P113" s="677"/>
      <c r="Q113" s="602">
        <f>IF($Q$14="","",$Q$14)</f>
        <v>0</v>
      </c>
      <c r="R113" s="602"/>
      <c r="S113" s="602"/>
      <c r="T113" s="602"/>
      <c r="U113" s="602"/>
      <c r="V113" s="602"/>
      <c r="W113" s="602"/>
      <c r="X113" s="602"/>
      <c r="Y113" s="602"/>
      <c r="Z113" s="603"/>
      <c r="AA113" s="596" t="str">
        <f>IF(ISERROR(VLOOKUP(AJ113,【入力用】個人登録票!$A$21:$P$50,2,FALSE)),"",VLOOKUP(AJ113,【入力用】個人登録票!$A$21:$P$50,2,FALSE)) &amp; IF(ISERROR(VLOOKUP(AJ113,【入力用】個人登録票!$A$59:$P$127,2,FALSE)),"",VLOOKUP(AJ113,【入力用】個人登録票!$A$59:$P$127,2,FALSE))</f>
        <v/>
      </c>
      <c r="AB113" s="588" t="str">
        <f>IF(ISERROR(VLOOKUP(AJ113,【入力用】個人登録票!$A$21:$P$50,5,FALSE)),"",VLOOKUP(AJ113,【入力用】個人登録票!$A$21:$P$50,5,FALSE)) &amp; IF(ISERROR(VLOOKUP(AJ113,【入力用】個人登録票!$A$59:$P$127,5,FALSE)),"",VLOOKUP(AJ113,【入力用】個人登録票!$A$59:$P$127,5,FALSE))</f>
        <v/>
      </c>
      <c r="AC113" s="589"/>
      <c r="AD113" s="589"/>
      <c r="AE113" s="636" t="str">
        <f>TEXT(IF(ISERROR(VLOOKUP(AJ113,【入力用】個人登録票!$A$21:$P$50,12,FALSE)),"",VLOOKUP(AJ113,【入力用】個人登録票!$A$21:$P$50,12,FALSE)) &amp; IF(ISERROR(VLOOKUP(AJ113,【入力用】個人登録票!$A$59:$P$127,12,FALSE)),"",VLOOKUP(AJ113,【入力用】個人登録票!$A$59:$P$127,12,FALSE)),"yyyy/m/d")</f>
        <v/>
      </c>
      <c r="AF113" s="637"/>
      <c r="AG113" s="754" t="str">
        <f>IF(AA113="","",$F$8)</f>
        <v/>
      </c>
      <c r="AH113" s="634" t="str">
        <f>IF(ISERROR(VLOOKUP(AJ113,【入力用】個人登録票!$A$21:$Q$50,17,FALSE)),"",VLOOKUP(AJ113,【入力用】個人登録票!$A$21:$Q$50,17,FALSE)) &amp; IF(ISERROR(VLOOKUP(AJ113,【入力用】個人登録票!$A$59:$Q$127,17,FALSE)),"",VLOOKUP(AJ113,【入力用】個人登録票!$A$59:$Q$127,17,FALSE))</f>
        <v/>
      </c>
      <c r="AI113" s="669" t="str">
        <f>IF(ISERROR(VLOOKUP(AJ113,【入力用】個人登録票!$A$21:$P$50,16,FALSE)),"",VLOOKUP(AJ113,【入力用】個人登録票!$A$21:$P$50,16,FALSE)) &amp; IF(ISERROR(VLOOKUP(AJ113,【入力用】個人登録票!$A$63:$P$127,16,FALSE)),"",VLOOKUP(AJ113,【入力用】個人登録票!$A$63:$P$127,16,FALSE))</f>
        <v/>
      </c>
      <c r="AJ113" s="662" t="s">
        <v>365</v>
      </c>
      <c r="AK113" s="663" t="str">
        <f>IF(ISERROR(VLOOKUP(AJ113,【入力用】個人登録票!$A$21:$R$50,18,FALSE)),"",VLOOKUP(AJ113,【入力用】個人登録票!$A$21:$R$50,18,FALSE)) &amp; IF(ISERROR(VLOOKUP(AJ113,【入力用】個人登録票!$A$63:$R$127,18,FALSE)),"",VLOOKUP(AJ113,【入力用】個人登録票!$A$63:$R$127,18,FALSE))</f>
        <v/>
      </c>
    </row>
    <row r="114" spans="1:37" ht="13.5" customHeight="1" thickBot="1">
      <c r="C114" s="709" t="s">
        <v>3</v>
      </c>
      <c r="D114" s="710"/>
      <c r="E114" s="711"/>
      <c r="F114" s="621"/>
      <c r="G114" s="621"/>
      <c r="H114" s="621"/>
      <c r="I114" s="621"/>
      <c r="J114" s="621"/>
      <c r="K114" s="621"/>
      <c r="L114" s="621"/>
      <c r="M114" s="621"/>
      <c r="N114" s="717" t="s">
        <v>136</v>
      </c>
      <c r="O114" s="717"/>
      <c r="P114" s="717"/>
      <c r="Q114" s="621">
        <f>IF($Q$15="","",$Q$15)</f>
        <v>0</v>
      </c>
      <c r="R114" s="621"/>
      <c r="S114" s="621"/>
      <c r="T114" s="621"/>
      <c r="U114" s="621"/>
      <c r="V114" s="621"/>
      <c r="W114" s="621"/>
      <c r="X114" s="621"/>
      <c r="Y114" s="621"/>
      <c r="Z114" s="622"/>
      <c r="AA114" s="597"/>
      <c r="AB114" s="589"/>
      <c r="AC114" s="589"/>
      <c r="AD114" s="589"/>
      <c r="AE114" s="638"/>
      <c r="AF114" s="639"/>
      <c r="AG114" s="754"/>
      <c r="AH114" s="635"/>
      <c r="AI114" s="670"/>
      <c r="AJ114" s="662"/>
      <c r="AK114" s="664"/>
    </row>
    <row r="115" spans="1:37" ht="13.5" customHeight="1">
      <c r="C115" s="712" t="s">
        <v>14</v>
      </c>
      <c r="D115" s="713"/>
      <c r="E115" s="714"/>
      <c r="F115" s="715">
        <f>IF($F$16="","",$F$16)</f>
        <v>0</v>
      </c>
      <c r="G115" s="715"/>
      <c r="H115" s="715"/>
      <c r="I115" s="715"/>
      <c r="J115" s="715"/>
      <c r="K115" s="715"/>
      <c r="L115" s="715"/>
      <c r="M115" s="715"/>
      <c r="N115" s="612" t="s">
        <v>64</v>
      </c>
      <c r="O115" s="613"/>
      <c r="P115" s="614"/>
      <c r="Q115" s="715">
        <f>IF($Q$16="","",$Q$16)</f>
        <v>0</v>
      </c>
      <c r="R115" s="715"/>
      <c r="S115" s="715"/>
      <c r="T115" s="715"/>
      <c r="U115" s="715"/>
      <c r="V115" s="715"/>
      <c r="W115" s="715"/>
      <c r="X115" s="715"/>
      <c r="Y115" s="715"/>
      <c r="Z115" s="716"/>
      <c r="AA115" s="596" t="str">
        <f>IF(ISERROR(VLOOKUP(AJ115,【入力用】個人登録票!$A$21:$P$50,2,FALSE)),"",VLOOKUP(AJ115,【入力用】個人登録票!$A$21:$P$50,2,FALSE)) &amp; IF(ISERROR(VLOOKUP(AJ115,【入力用】個人登録票!$A$59:$P$127,2,FALSE)),"",VLOOKUP(AJ115,【入力用】個人登録票!$A$59:$P$127,2,FALSE))</f>
        <v/>
      </c>
      <c r="AB115" s="588" t="str">
        <f>IF(ISERROR(VLOOKUP(AJ115,【入力用】個人登録票!$A$21:$P$50,5,FALSE)),"",VLOOKUP(AJ115,【入力用】個人登録票!$A$21:$P$50,5,FALSE)) &amp; IF(ISERROR(VLOOKUP(AJ115,【入力用】個人登録票!$A$59:$P$127,5,FALSE)),"",VLOOKUP(AJ115,【入力用】個人登録票!$A$59:$P$127,5,FALSE))</f>
        <v/>
      </c>
      <c r="AC115" s="589"/>
      <c r="AD115" s="589"/>
      <c r="AE115" s="636" t="str">
        <f>TEXT(IF(ISERROR(VLOOKUP(AJ115,【入力用】個人登録票!$A$21:$P$50,12,FALSE)),"",VLOOKUP(AJ115,【入力用】個人登録票!$A$21:$P$50,12,FALSE)) &amp; IF(ISERROR(VLOOKUP(AJ115,【入力用】個人登録票!$A$59:$P$127,12,FALSE)),"",VLOOKUP(AJ115,【入力用】個人登録票!$A$59:$P$127,12,FALSE)),"yyyy/m/d")</f>
        <v/>
      </c>
      <c r="AF115" s="637"/>
      <c r="AG115" s="754" t="str">
        <f>IF(AA115="","",$F$8)</f>
        <v/>
      </c>
      <c r="AH115" s="634" t="str">
        <f>IF(ISERROR(VLOOKUP(AJ115,【入力用】個人登録票!$A$21:$Q$50,17,FALSE)),"",VLOOKUP(AJ115,【入力用】個人登録票!$A$21:$Q$50,17,FALSE)) &amp; IF(ISERROR(VLOOKUP(AJ115,【入力用】個人登録票!$A$59:$Q$127,17,FALSE)),"",VLOOKUP(AJ115,【入力用】個人登録票!$A$59:$Q$127,17,FALSE))</f>
        <v/>
      </c>
      <c r="AI115" s="669" t="str">
        <f>IF(ISERROR(VLOOKUP(AJ115,【入力用】個人登録票!$A$21:$P$50,16,FALSE)),"",VLOOKUP(AJ115,【入力用】個人登録票!$A$21:$P$50,16,FALSE)) &amp; IF(ISERROR(VLOOKUP(AJ115,【入力用】個人登録票!$A$63:$P$127,16,FALSE)),"",VLOOKUP(AJ115,【入力用】個人登録票!$A$63:$P$127,16,FALSE))</f>
        <v/>
      </c>
      <c r="AJ115" s="662" t="s">
        <v>366</v>
      </c>
      <c r="AK115" s="663" t="str">
        <f>IF(ISERROR(VLOOKUP(AJ115,【入力用】個人登録票!$A$21:$R$50,18,FALSE)),"",VLOOKUP(AJ115,【入力用】個人登録票!$A$21:$R$50,18,FALSE)) &amp; IF(ISERROR(VLOOKUP(AJ115,【入力用】個人登録票!$A$63:$R$127,18,FALSE)),"",VLOOKUP(AJ115,【入力用】個人登録票!$A$63:$R$127,18,FALSE))</f>
        <v/>
      </c>
    </row>
    <row r="116" spans="1:37" ht="13.5" customHeight="1">
      <c r="C116" s="618" t="s">
        <v>2</v>
      </c>
      <c r="D116" s="619"/>
      <c r="E116" s="620"/>
      <c r="F116" s="602"/>
      <c r="G116" s="602"/>
      <c r="H116" s="602"/>
      <c r="I116" s="602"/>
      <c r="J116" s="602"/>
      <c r="K116" s="602"/>
      <c r="L116" s="602"/>
      <c r="M116" s="602"/>
      <c r="N116" s="615"/>
      <c r="O116" s="616"/>
      <c r="P116" s="617"/>
      <c r="Q116" s="602" t="str">
        <f>IF(【入力用】日本協会登録用紙!Q83="","",【入力用】日本協会登録用紙!Q83)</f>
        <v/>
      </c>
      <c r="R116" s="602"/>
      <c r="S116" s="602"/>
      <c r="T116" s="602"/>
      <c r="U116" s="602"/>
      <c r="V116" s="602"/>
      <c r="W116" s="602"/>
      <c r="X116" s="602"/>
      <c r="Y116" s="602"/>
      <c r="Z116" s="603"/>
      <c r="AA116" s="597"/>
      <c r="AB116" s="589"/>
      <c r="AC116" s="589"/>
      <c r="AD116" s="589"/>
      <c r="AE116" s="638"/>
      <c r="AF116" s="639"/>
      <c r="AG116" s="754"/>
      <c r="AH116" s="635"/>
      <c r="AI116" s="670"/>
      <c r="AJ116" s="662"/>
      <c r="AK116" s="664"/>
    </row>
    <row r="117" spans="1:37" ht="13.5" customHeight="1">
      <c r="C117" s="769" t="s">
        <v>17</v>
      </c>
      <c r="D117" s="770"/>
      <c r="E117" s="589" t="s">
        <v>10</v>
      </c>
      <c r="F117" s="589"/>
      <c r="G117" s="589" t="s">
        <v>11</v>
      </c>
      <c r="H117" s="589"/>
      <c r="I117" s="632" t="s">
        <v>38</v>
      </c>
      <c r="J117" s="632"/>
      <c r="K117" s="632"/>
      <c r="L117" s="632"/>
      <c r="M117" s="632"/>
      <c r="N117" s="632"/>
      <c r="O117" s="589" t="s">
        <v>40</v>
      </c>
      <c r="P117" s="589"/>
      <c r="Q117" s="589"/>
      <c r="R117" s="589"/>
      <c r="S117" s="589"/>
      <c r="T117" s="589"/>
      <c r="U117" s="589"/>
      <c r="V117" s="589"/>
      <c r="W117" s="589" t="s">
        <v>41</v>
      </c>
      <c r="X117" s="589"/>
      <c r="Y117" s="589"/>
      <c r="Z117" s="623"/>
      <c r="AA117" s="596" t="str">
        <f>IF(ISERROR(VLOOKUP(AJ117,【入力用】個人登録票!$A$21:$P$50,2,FALSE)),"",VLOOKUP(AJ117,【入力用】個人登録票!$A$21:$P$50,2,FALSE)) &amp; IF(ISERROR(VLOOKUP(AJ117,【入力用】個人登録票!$A$59:$P$127,2,FALSE)),"",VLOOKUP(AJ117,【入力用】個人登録票!$A$59:$P$127,2,FALSE))</f>
        <v/>
      </c>
      <c r="AB117" s="588" t="str">
        <f>IF(ISERROR(VLOOKUP(AJ117,【入力用】個人登録票!$A$21:$P$50,5,FALSE)),"",VLOOKUP(AJ117,【入力用】個人登録票!$A$21:$P$50,5,FALSE)) &amp; IF(ISERROR(VLOOKUP(AJ117,【入力用】個人登録票!$A$59:$P$127,5,FALSE)),"",VLOOKUP(AJ117,【入力用】個人登録票!$A$59:$P$127,5,FALSE))</f>
        <v/>
      </c>
      <c r="AC117" s="589"/>
      <c r="AD117" s="589"/>
      <c r="AE117" s="636" t="str">
        <f>TEXT(IF(ISERROR(VLOOKUP(AJ117,【入力用】個人登録票!$A$21:$P$50,12,FALSE)),"",VLOOKUP(AJ117,【入力用】個人登録票!$A$21:$P$50,12,FALSE)) &amp; IF(ISERROR(VLOOKUP(AJ117,【入力用】個人登録票!$A$59:$P$127,12,FALSE)),"",VLOOKUP(AJ117,【入力用】個人登録票!$A$59:$P$127,12,FALSE)),"yyyy/m/d")</f>
        <v/>
      </c>
      <c r="AF117" s="637"/>
      <c r="AG117" s="754" t="str">
        <f>IF(AA117="","",$F$8)</f>
        <v/>
      </c>
      <c r="AH117" s="634" t="str">
        <f>IF(ISERROR(VLOOKUP(AJ117,【入力用】個人登録票!$A$21:$Q$50,17,FALSE)),"",VLOOKUP(AJ117,【入力用】個人登録票!$A$21:$Q$50,17,FALSE)) &amp; IF(ISERROR(VLOOKUP(AJ117,【入力用】個人登録票!$A$59:$Q$127,17,FALSE)),"",VLOOKUP(AJ117,【入力用】個人登録票!$A$59:$Q$127,17,FALSE))</f>
        <v/>
      </c>
      <c r="AI117" s="669" t="str">
        <f>IF(ISERROR(VLOOKUP(AJ117,【入力用】個人登録票!$A$21:$P$50,16,FALSE)),"",VLOOKUP(AJ117,【入力用】個人登録票!$A$21:$P$50,16,FALSE)) &amp; IF(ISERROR(VLOOKUP(AJ117,【入力用】個人登録票!$A$63:$P$127,16,FALSE)),"",VLOOKUP(AJ117,【入力用】個人登録票!$A$63:$P$127,16,FALSE))</f>
        <v/>
      </c>
      <c r="AJ117" s="662"/>
      <c r="AK117" s="663" t="str">
        <f>IF(ISERROR(VLOOKUP(AJ117,【入力用】個人登録票!$A$21:$R$50,18,FALSE)),"",VLOOKUP(AJ117,【入力用】個人登録票!$A$21:$R$50,18,FALSE)) &amp; IF(ISERROR(VLOOKUP(AJ117,【入力用】個人登録票!$A$63:$R$127,18,FALSE)),"",VLOOKUP(AJ117,【入力用】個人登録票!$A$63:$R$127,18,FALSE))</f>
        <v/>
      </c>
    </row>
    <row r="118" spans="1:37" ht="13.5" customHeight="1">
      <c r="C118" s="771"/>
      <c r="D118" s="772"/>
      <c r="E118" s="589"/>
      <c r="F118" s="589"/>
      <c r="G118" s="589"/>
      <c r="H118" s="589"/>
      <c r="I118" s="631" t="s">
        <v>39</v>
      </c>
      <c r="J118" s="631"/>
      <c r="K118" s="631"/>
      <c r="L118" s="631"/>
      <c r="M118" s="631"/>
      <c r="N118" s="631"/>
      <c r="O118" s="589"/>
      <c r="P118" s="589"/>
      <c r="Q118" s="589"/>
      <c r="R118" s="589"/>
      <c r="S118" s="589"/>
      <c r="T118" s="589"/>
      <c r="U118" s="589"/>
      <c r="V118" s="589"/>
      <c r="W118" s="589"/>
      <c r="X118" s="589"/>
      <c r="Y118" s="589"/>
      <c r="Z118" s="623"/>
      <c r="AA118" s="597"/>
      <c r="AB118" s="589"/>
      <c r="AC118" s="589"/>
      <c r="AD118" s="589"/>
      <c r="AE118" s="638"/>
      <c r="AF118" s="639"/>
      <c r="AG118" s="754"/>
      <c r="AH118" s="635"/>
      <c r="AI118" s="670"/>
      <c r="AJ118" s="662"/>
      <c r="AK118" s="664"/>
    </row>
    <row r="119" spans="1:37" ht="27" customHeight="1">
      <c r="A119" s="75" t="s">
        <v>444</v>
      </c>
      <c r="B119" s="81" t="str">
        <f>IF(ISERROR(VLOOKUP(A119,【入力用】個人登録票!$A$21:$R$50,18,FALSE)),"",VLOOKUP(A119,【入力用】個人登録票!$A$21:$R$50,18,FALSE)) &amp; IF(ISERROR(VLOOKUP(A119,【入力用】個人登録票!$A$59:$R$127,18,FALSE)),"",VLOOKUP(A119,【入力用】個人登録票!$A$59:$R$127,18,FALSE))</f>
        <v/>
      </c>
      <c r="C119" s="755" t="str">
        <f>IF(ISERROR(VLOOKUP(A119,【入力用】個人登録票!$A$21:$P$50,2,FALSE)),"",VLOOKUP(A119,【入力用】個人登録票!$A$21:$P$50,2,FALSE)) &amp; IF(ISERROR(VLOOKUP(A119,【入力用】個人登録票!$A$59:$P$127,2,FALSE)),"",VLOOKUP(A119,【入力用】個人登録票!$A$59:$P$127,2,FALSE))</f>
        <v/>
      </c>
      <c r="D119" s="756"/>
      <c r="E119" s="606" t="str">
        <f>IF(ISERROR(VLOOKUP(A119,【入力用】個人登録票!$A$21:$P$50,5,FALSE)),"",VLOOKUP(A119,【入力用】個人登録票!$A$21:$P$50,5,FALSE)) &amp; IF(ISERROR(VLOOKUP(A119,【入力用】個人登録票!$A$59:$P$127,5,FALSE)),"",VLOOKUP(A119,【入力用】個人登録票!$A$59:$P$127,5,FALSE))</f>
        <v/>
      </c>
      <c r="F119" s="607"/>
      <c r="G119" s="633" t="str">
        <f>TEXT(IF(ISERROR(VLOOKUP(A119,【入力用】個人登録票!$A$21:$P$50,12,FALSE)),"",VLOOKUP(A119,【入力用】個人登録票!$A$21:$P$50,12,FALSE)) &amp; IF(ISERROR(VLOOKUP(A119,【入力用】個人登録票!$A$59:$P$127,12,FALSE)),"",VLOOKUP(A119,【入力用】個人登録票!$A$59:$P$127,12,FALSE)),"yyyy/m/d")</f>
        <v/>
      </c>
      <c r="H119" s="633"/>
      <c r="I119" s="754" t="str">
        <f t="shared" ref="I119:I130" si="6">IF(C119="","",$F$8)</f>
        <v/>
      </c>
      <c r="J119" s="754"/>
      <c r="K119" s="754"/>
      <c r="L119" s="754"/>
      <c r="M119" s="754"/>
      <c r="N119" s="754"/>
      <c r="O119" s="646" t="str">
        <f>IF(ISERROR(VLOOKUP(A119,【入力用】個人登録票!$A$21:$Q$50,17,FALSE)),"",VLOOKUP(A119,【入力用】個人登録票!$A$21:$Q$50,17,FALSE)) &amp; IF(ISERROR(VLOOKUP(A119,【入力用】個人登録票!$A$59:$Q$127,17,FALSE)),"",VLOOKUP(A119,【入力用】個人登録票!$A$59:$Q$127,17,FALSE))</f>
        <v/>
      </c>
      <c r="P119" s="647"/>
      <c r="Q119" s="647"/>
      <c r="R119" s="647"/>
      <c r="S119" s="647"/>
      <c r="T119" s="647"/>
      <c r="U119" s="647"/>
      <c r="V119" s="648"/>
      <c r="W119" s="686" t="str">
        <f>IF(ISERROR(VLOOKUP(A119,【入力用】個人登録票!$A$21:$P$50,16,FALSE)),"",VLOOKUP(A119,【入力用】個人登録票!$A$21:$P$50,16,FALSE)) &amp; IF(ISERROR(VLOOKUP(A119,【入力用】個人登録票!$A$59:$P$127,16,FALSE)),"",VLOOKUP(A119,【入力用】個人登録票!$A$59:$P$127,16,FALSE))</f>
        <v/>
      </c>
      <c r="X119" s="687"/>
      <c r="Y119" s="687"/>
      <c r="Z119" s="688"/>
      <c r="AA119" s="79" t="str">
        <f>IF(ISERROR(VLOOKUP(AJ119,【入力用】個人登録票!$A$21:$P$50,2,FALSE)),"",VLOOKUP(AJ119,【入力用】個人登録票!$A$21:$P$50,2,FALSE)) &amp; IF(ISERROR(VLOOKUP(AJ119,【入力用】個人登録票!$A$59:$P$127,2,FALSE)),"",VLOOKUP(AJ119,【入力用】個人登録票!$A$59:$P$127,2,FALSE))</f>
        <v/>
      </c>
      <c r="AB119" s="606" t="str">
        <f>IF(ISERROR(VLOOKUP(AJ119,【入力用】個人登録票!$A$21:$P$50,5,FALSE)),"",VLOOKUP(AJ119,【入力用】個人登録票!$A$21:$P$50,5,FALSE)) &amp; IF(ISERROR(VLOOKUP(AJ119,【入力用】個人登録票!$A$59:$P$127,5,FALSE)),"",VLOOKUP(AJ119,【入力用】個人登録票!$A$59:$P$127,5,FALSE))</f>
        <v/>
      </c>
      <c r="AC119" s="649"/>
      <c r="AD119" s="607"/>
      <c r="AE119" s="644" t="str">
        <f>TEXT(IF(ISERROR(VLOOKUP(AJ119,【入力用】個人登録票!$A$21:$P$50,12,FALSE)),"",VLOOKUP(AJ119,【入力用】個人登録票!$A$21:$P$50,12,FALSE)) &amp; IF(ISERROR(VLOOKUP(AJ119,【入力用】個人登録票!$A$59:$P$127,12,FALSE)),"",VLOOKUP(AJ119,【入力用】個人登録票!$A$59:$P$127,12,FALSE)),"yyyy/m/d")</f>
        <v/>
      </c>
      <c r="AF119" s="645"/>
      <c r="AG119" s="156" t="str">
        <f t="shared" ref="AG119:AG130" si="7">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IF(ISERROR(VLOOKUP(AJ119,【入力用】個人登録票!$A$21:$R$50,18,FALSE)),"",VLOOKUP(AJ119,【入力用】個人登録票!$A$21:$R$50,18,FALSE)) &amp; IF(ISERROR(VLOOKUP(AJ119,【入力用】個人登録票!$A$63:$R$127,18,FALSE)),"",VLOOKUP(AJ119,【入力用】個人登録票!$A$63:$R$127,18,FALSE))</f>
        <v/>
      </c>
    </row>
    <row r="120" spans="1:37" ht="27" customHeight="1">
      <c r="A120" s="75" t="s">
        <v>445</v>
      </c>
      <c r="B120" s="81" t="str">
        <f>IF(ISERROR(VLOOKUP(A120,【入力用】個人登録票!$A$21:$R$50,18,FALSE)),"",VLOOKUP(A120,【入力用】個人登録票!$A$21:$R$50,18,FALSE)) &amp; IF(ISERROR(VLOOKUP(A120,【入力用】個人登録票!$A$59:$R$127,18,FALSE)),"",VLOOKUP(A120,【入力用】個人登録票!$A$59:$R$127,18,FALSE))</f>
        <v/>
      </c>
      <c r="C120" s="755" t="str">
        <f>IF(ISERROR(VLOOKUP(A120,【入力用】個人登録票!$A$21:$P$50,2,FALSE)),"",VLOOKUP(A120,【入力用】個人登録票!$A$21:$P$50,2,FALSE)) &amp; IF(ISERROR(VLOOKUP(A120,【入力用】個人登録票!$A$59:$P$127,2,FALSE)),"",VLOOKUP(A120,【入力用】個人登録票!$A$59:$P$127,2,FALSE))</f>
        <v/>
      </c>
      <c r="D120" s="756"/>
      <c r="E120" s="606" t="str">
        <f>IF(ISERROR(VLOOKUP(A120,【入力用】個人登録票!$A$21:$P$50,5,FALSE)),"",VLOOKUP(A120,【入力用】個人登録票!$A$21:$P$50,5,FALSE)) &amp; IF(ISERROR(VLOOKUP(A120,【入力用】個人登録票!$A$59:$P$127,5,FALSE)),"",VLOOKUP(A120,【入力用】個人登録票!$A$59:$P$127,5,FALSE))</f>
        <v/>
      </c>
      <c r="F120" s="607"/>
      <c r="G120" s="633" t="str">
        <f>TEXT(IF(ISERROR(VLOOKUP(A120,【入力用】個人登録票!$A$21:$P$50,12,FALSE)),"",VLOOKUP(A120,【入力用】個人登録票!$A$21:$P$50,12,FALSE)) &amp; IF(ISERROR(VLOOKUP(A120,【入力用】個人登録票!$A$59:$P$127,12,FALSE)),"",VLOOKUP(A120,【入力用】個人登録票!$A$59:$P$127,12,FALSE)),"yyyy/m/d")</f>
        <v/>
      </c>
      <c r="H120" s="633"/>
      <c r="I120" s="754" t="str">
        <f t="shared" si="6"/>
        <v/>
      </c>
      <c r="J120" s="754"/>
      <c r="K120" s="754"/>
      <c r="L120" s="754"/>
      <c r="M120" s="754"/>
      <c r="N120" s="754"/>
      <c r="O120" s="646" t="str">
        <f>IF(ISERROR(VLOOKUP(A120,【入力用】個人登録票!$A$21:$Q$50,17,FALSE)),"",VLOOKUP(A120,【入力用】個人登録票!$A$21:$Q$50,17,FALSE)) &amp; IF(ISERROR(VLOOKUP(A120,【入力用】個人登録票!$A$59:$Q$127,17,FALSE)),"",VLOOKUP(A120,【入力用】個人登録票!$A$59:$Q$127,17,FALSE))</f>
        <v/>
      </c>
      <c r="P120" s="647"/>
      <c r="Q120" s="647"/>
      <c r="R120" s="647"/>
      <c r="S120" s="647"/>
      <c r="T120" s="647"/>
      <c r="U120" s="647"/>
      <c r="V120" s="648"/>
      <c r="W120" s="686" t="str">
        <f>IF(ISERROR(VLOOKUP(A120,【入力用】個人登録票!$A$21:$P$50,16,FALSE)),"",VLOOKUP(A120,【入力用】個人登録票!$A$21:$P$50,16,FALSE)) &amp; IF(ISERROR(VLOOKUP(A120,【入力用】個人登録票!$A$59:$P$127,16,FALSE)),"",VLOOKUP(A120,【入力用】個人登録票!$A$59:$P$127,16,FALSE))</f>
        <v/>
      </c>
      <c r="X120" s="687"/>
      <c r="Y120" s="687"/>
      <c r="Z120" s="688"/>
      <c r="AA120" s="79" t="str">
        <f>IF(ISERROR(VLOOKUP(AJ120,【入力用】個人登録票!$A$21:$P$50,2,FALSE)),"",VLOOKUP(AJ120,【入力用】個人登録票!$A$21:$P$50,2,FALSE)) &amp; IF(ISERROR(VLOOKUP(AJ120,【入力用】個人登録票!$A$59:$P$127,2,FALSE)),"",VLOOKUP(AJ120,【入力用】個人登録票!$A$59:$P$127,2,FALSE))</f>
        <v/>
      </c>
      <c r="AB120" s="606" t="str">
        <f>IF(ISERROR(VLOOKUP(AJ120,【入力用】個人登録票!$A$21:$P$50,5,FALSE)),"",VLOOKUP(AJ120,【入力用】個人登録票!$A$21:$P$50,5,FALSE)) &amp; IF(ISERROR(VLOOKUP(AJ120,【入力用】個人登録票!$A$59:$P$127,5,FALSE)),"",VLOOKUP(AJ120,【入力用】個人登録票!$A$59:$P$127,5,FALSE))</f>
        <v/>
      </c>
      <c r="AC120" s="649"/>
      <c r="AD120" s="607"/>
      <c r="AE120" s="644" t="str">
        <f>TEXT(IF(ISERROR(VLOOKUP(AJ120,【入力用】個人登録票!$A$21:$P$50,12,FALSE)),"",VLOOKUP(AJ120,【入力用】個人登録票!$A$21:$P$50,12,FALSE)) &amp; IF(ISERROR(VLOOKUP(AJ120,【入力用】個人登録票!$A$59:$P$127,12,FALSE)),"",VLOOKUP(AJ120,【入力用】個人登録票!$A$59:$P$127,12,FALSE)),"yyyy/m/d")</f>
        <v/>
      </c>
      <c r="AF120" s="645"/>
      <c r="AG120" s="156" t="str">
        <f t="shared" si="7"/>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IF(ISERROR(VLOOKUP(AJ120,【入力用】個人登録票!$A$21:$R$50,18,FALSE)),"",VLOOKUP(AJ120,【入力用】個人登録票!$A$21:$R$50,18,FALSE)) &amp; IF(ISERROR(VLOOKUP(AJ120,【入力用】個人登録票!$A$63:$R$127,18,FALSE)),"",VLOOKUP(AJ120,【入力用】個人登録票!$A$63:$R$127,18,FALSE))</f>
        <v/>
      </c>
    </row>
    <row r="121" spans="1:37" ht="27" customHeight="1">
      <c r="A121" s="75" t="s">
        <v>446</v>
      </c>
      <c r="B121" s="81" t="str">
        <f>IF(ISERROR(VLOOKUP(A121,【入力用】個人登録票!$A$21:$R$50,18,FALSE)),"",VLOOKUP(A121,【入力用】個人登録票!$A$21:$R$50,18,FALSE)) &amp; IF(ISERROR(VLOOKUP(A121,【入力用】個人登録票!$A$59:$R$127,18,FALSE)),"",VLOOKUP(A121,【入力用】個人登録票!$A$59:$R$127,18,FALSE))</f>
        <v/>
      </c>
      <c r="C121" s="755" t="str">
        <f>IF(ISERROR(VLOOKUP(A121,【入力用】個人登録票!$A$21:$P$50,2,FALSE)),"",VLOOKUP(A121,【入力用】個人登録票!$A$21:$P$50,2,FALSE)) &amp; IF(ISERROR(VLOOKUP(A121,【入力用】個人登録票!$A$59:$P$127,2,FALSE)),"",VLOOKUP(A121,【入力用】個人登録票!$A$59:$P$127,2,FALSE))</f>
        <v/>
      </c>
      <c r="D121" s="756"/>
      <c r="E121" s="606" t="str">
        <f>IF(ISERROR(VLOOKUP(A121,【入力用】個人登録票!$A$21:$P$50,5,FALSE)),"",VLOOKUP(A121,【入力用】個人登録票!$A$21:$P$50,5,FALSE)) &amp; IF(ISERROR(VLOOKUP(A121,【入力用】個人登録票!$A$59:$P$127,5,FALSE)),"",VLOOKUP(A121,【入力用】個人登録票!$A$59:$P$127,5,FALSE))</f>
        <v/>
      </c>
      <c r="F121" s="607"/>
      <c r="G121" s="633" t="str">
        <f>TEXT(IF(ISERROR(VLOOKUP(A121,【入力用】個人登録票!$A$21:$P$50,12,FALSE)),"",VLOOKUP(A121,【入力用】個人登録票!$A$21:$P$50,12,FALSE)) &amp; IF(ISERROR(VLOOKUP(A121,【入力用】個人登録票!$A$59:$P$127,12,FALSE)),"",VLOOKUP(A121,【入力用】個人登録票!$A$59:$P$127,12,FALSE)),"yyyy/m/d")</f>
        <v/>
      </c>
      <c r="H121" s="633"/>
      <c r="I121" s="754" t="str">
        <f t="shared" si="6"/>
        <v/>
      </c>
      <c r="J121" s="754"/>
      <c r="K121" s="754"/>
      <c r="L121" s="754"/>
      <c r="M121" s="754"/>
      <c r="N121" s="754"/>
      <c r="O121" s="646" t="str">
        <f>IF(ISERROR(VLOOKUP(A121,【入力用】個人登録票!$A$21:$Q$50,17,FALSE)),"",VLOOKUP(A121,【入力用】個人登録票!$A$21:$Q$50,17,FALSE)) &amp; IF(ISERROR(VLOOKUP(A121,【入力用】個人登録票!$A$59:$Q$127,17,FALSE)),"",VLOOKUP(A121,【入力用】個人登録票!$A$59:$Q$127,17,FALSE))</f>
        <v/>
      </c>
      <c r="P121" s="647"/>
      <c r="Q121" s="647"/>
      <c r="R121" s="647"/>
      <c r="S121" s="647"/>
      <c r="T121" s="647"/>
      <c r="U121" s="647"/>
      <c r="V121" s="648"/>
      <c r="W121" s="686" t="str">
        <f>IF(ISERROR(VLOOKUP(A121,【入力用】個人登録票!$A$21:$P$50,16,FALSE)),"",VLOOKUP(A121,【入力用】個人登録票!$A$21:$P$50,16,FALSE)) &amp; IF(ISERROR(VLOOKUP(A121,【入力用】個人登録票!$A$59:$P$127,16,FALSE)),"",VLOOKUP(A121,【入力用】個人登録票!$A$59:$P$127,16,FALSE))</f>
        <v/>
      </c>
      <c r="X121" s="687"/>
      <c r="Y121" s="687"/>
      <c r="Z121" s="688"/>
      <c r="AA121" s="79" t="str">
        <f>IF(ISERROR(VLOOKUP(AJ121,【入力用】個人登録票!$A$21:$P$50,2,FALSE)),"",VLOOKUP(AJ121,【入力用】個人登録票!$A$21:$P$50,2,FALSE)) &amp; IF(ISERROR(VLOOKUP(AJ121,【入力用】個人登録票!$A$59:$P$127,2,FALSE)),"",VLOOKUP(AJ121,【入力用】個人登録票!$A$59:$P$127,2,FALSE))</f>
        <v/>
      </c>
      <c r="AB121" s="606" t="str">
        <f>IF(ISERROR(VLOOKUP(AJ121,【入力用】個人登録票!$A$21:$P$50,5,FALSE)),"",VLOOKUP(AJ121,【入力用】個人登録票!$A$21:$P$50,5,FALSE)) &amp; IF(ISERROR(VLOOKUP(AJ121,【入力用】個人登録票!$A$59:$P$127,5,FALSE)),"",VLOOKUP(AJ121,【入力用】個人登録票!$A$59:$P$127,5,FALSE))</f>
        <v/>
      </c>
      <c r="AC121" s="649"/>
      <c r="AD121" s="607"/>
      <c r="AE121" s="644" t="str">
        <f>TEXT(IF(ISERROR(VLOOKUP(AJ121,【入力用】個人登録票!$A$21:$P$50,12,FALSE)),"",VLOOKUP(AJ121,【入力用】個人登録票!$A$21:$P$50,12,FALSE)) &amp; IF(ISERROR(VLOOKUP(AJ121,【入力用】個人登録票!$A$59:$P$127,12,FALSE)),"",VLOOKUP(AJ121,【入力用】個人登録票!$A$59:$P$127,12,FALSE)),"yyyy/m/d")</f>
        <v/>
      </c>
      <c r="AF121" s="645"/>
      <c r="AG121" s="156" t="str">
        <f t="shared" si="7"/>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IF(ISERROR(VLOOKUP(AJ121,【入力用】個人登録票!$A$21:$R$50,18,FALSE)),"",VLOOKUP(AJ121,【入力用】個人登録票!$A$21:$R$50,18,FALSE)) &amp; IF(ISERROR(VLOOKUP(AJ121,【入力用】個人登録票!$A$63:$R$127,18,FALSE)),"",VLOOKUP(AJ121,【入力用】個人登録票!$A$63:$R$127,18,FALSE))</f>
        <v/>
      </c>
    </row>
    <row r="122" spans="1:37" ht="27" customHeight="1">
      <c r="A122" s="75" t="s">
        <v>447</v>
      </c>
      <c r="B122" s="81" t="str">
        <f>IF(ISERROR(VLOOKUP(A122,【入力用】個人登録票!$A$21:$R$50,18,FALSE)),"",VLOOKUP(A122,【入力用】個人登録票!$A$21:$R$50,18,FALSE)) &amp; IF(ISERROR(VLOOKUP(A122,【入力用】個人登録票!$A$59:$R$127,18,FALSE)),"",VLOOKUP(A122,【入力用】個人登録票!$A$59:$R$127,18,FALSE))</f>
        <v/>
      </c>
      <c r="C122" s="755" t="str">
        <f>IF(ISERROR(VLOOKUP(A122,【入力用】個人登録票!$A$21:$P$50,2,FALSE)),"",VLOOKUP(A122,【入力用】個人登録票!$A$21:$P$50,2,FALSE)) &amp; IF(ISERROR(VLOOKUP(A122,【入力用】個人登録票!$A$59:$P$127,2,FALSE)),"",VLOOKUP(A122,【入力用】個人登録票!$A$59:$P$127,2,FALSE))</f>
        <v/>
      </c>
      <c r="D122" s="756"/>
      <c r="E122" s="606" t="str">
        <f>IF(ISERROR(VLOOKUP(A122,【入力用】個人登録票!$A$21:$P$50,5,FALSE)),"",VLOOKUP(A122,【入力用】個人登録票!$A$21:$P$50,5,FALSE)) &amp; IF(ISERROR(VLOOKUP(A122,【入力用】個人登録票!$A$59:$P$127,5,FALSE)),"",VLOOKUP(A122,【入力用】個人登録票!$A$59:$P$127,5,FALSE))</f>
        <v/>
      </c>
      <c r="F122" s="607"/>
      <c r="G122" s="633" t="str">
        <f>TEXT(IF(ISERROR(VLOOKUP(A122,【入力用】個人登録票!$A$21:$P$50,12,FALSE)),"",VLOOKUP(A122,【入力用】個人登録票!$A$21:$P$50,12,FALSE)) &amp; IF(ISERROR(VLOOKUP(A122,【入力用】個人登録票!$A$59:$P$127,12,FALSE)),"",VLOOKUP(A122,【入力用】個人登録票!$A$59:$P$127,12,FALSE)),"yyyy/m/d")</f>
        <v/>
      </c>
      <c r="H122" s="633"/>
      <c r="I122" s="754" t="str">
        <f t="shared" si="6"/>
        <v/>
      </c>
      <c r="J122" s="754"/>
      <c r="K122" s="754"/>
      <c r="L122" s="754"/>
      <c r="M122" s="754"/>
      <c r="N122" s="754"/>
      <c r="O122" s="646" t="str">
        <f>IF(ISERROR(VLOOKUP(A122,【入力用】個人登録票!$A$21:$Q$50,17,FALSE)),"",VLOOKUP(A122,【入力用】個人登録票!$A$21:$Q$50,17,FALSE)) &amp; IF(ISERROR(VLOOKUP(A122,【入力用】個人登録票!$A$59:$Q$127,17,FALSE)),"",VLOOKUP(A122,【入力用】個人登録票!$A$59:$Q$127,17,FALSE))</f>
        <v/>
      </c>
      <c r="P122" s="647"/>
      <c r="Q122" s="647"/>
      <c r="R122" s="647"/>
      <c r="S122" s="647"/>
      <c r="T122" s="647"/>
      <c r="U122" s="647"/>
      <c r="V122" s="648"/>
      <c r="W122" s="686" t="str">
        <f>IF(ISERROR(VLOOKUP(A122,【入力用】個人登録票!$A$21:$P$50,16,FALSE)),"",VLOOKUP(A122,【入力用】個人登録票!$A$21:$P$50,16,FALSE)) &amp; IF(ISERROR(VLOOKUP(A122,【入力用】個人登録票!$A$59:$P$127,16,FALSE)),"",VLOOKUP(A122,【入力用】個人登録票!$A$59:$P$127,16,FALSE))</f>
        <v/>
      </c>
      <c r="X122" s="687"/>
      <c r="Y122" s="687"/>
      <c r="Z122" s="688"/>
      <c r="AA122" s="79" t="str">
        <f>IF(ISERROR(VLOOKUP(AJ122,【入力用】個人登録票!$A$21:$P$50,2,FALSE)),"",VLOOKUP(AJ122,【入力用】個人登録票!$A$21:$P$50,2,FALSE)) &amp; IF(ISERROR(VLOOKUP(AJ122,【入力用】個人登録票!$A$59:$P$127,2,FALSE)),"",VLOOKUP(AJ122,【入力用】個人登録票!$A$59:$P$127,2,FALSE))</f>
        <v/>
      </c>
      <c r="AB122" s="606" t="str">
        <f>IF(ISERROR(VLOOKUP(AJ122,【入力用】個人登録票!$A$21:$P$50,5,FALSE)),"",VLOOKUP(AJ122,【入力用】個人登録票!$A$21:$P$50,5,FALSE)) &amp; IF(ISERROR(VLOOKUP(AJ122,【入力用】個人登録票!$A$59:$P$127,5,FALSE)),"",VLOOKUP(AJ122,【入力用】個人登録票!$A$59:$P$127,5,FALSE))</f>
        <v/>
      </c>
      <c r="AC122" s="649"/>
      <c r="AD122" s="607"/>
      <c r="AE122" s="644" t="str">
        <f>TEXT(IF(ISERROR(VLOOKUP(AJ122,【入力用】個人登録票!$A$21:$P$50,12,FALSE)),"",VLOOKUP(AJ122,【入力用】個人登録票!$A$21:$P$50,12,FALSE)) &amp; IF(ISERROR(VLOOKUP(AJ122,【入力用】個人登録票!$A$59:$P$127,12,FALSE)),"",VLOOKUP(AJ122,【入力用】個人登録票!$A$59:$P$127,12,FALSE)),"yyyy/m/d")</f>
        <v/>
      </c>
      <c r="AF122" s="645"/>
      <c r="AG122" s="156" t="str">
        <f t="shared" si="7"/>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IF(ISERROR(VLOOKUP(A123,【入力用】個人登録票!$A$21:$R$50,18,FALSE)),"",VLOOKUP(A123,【入力用】個人登録票!$A$21:$R$50,18,FALSE)) &amp; IF(ISERROR(VLOOKUP(A123,【入力用】個人登録票!$A$59:$R$127,18,FALSE)),"",VLOOKUP(A123,【入力用】個人登録票!$A$59:$R$127,18,FALSE))</f>
        <v/>
      </c>
      <c r="C123" s="755" t="str">
        <f>IF(ISERROR(VLOOKUP(A123,【入力用】個人登録票!$A$21:$P$50,2,FALSE)),"",VLOOKUP(A123,【入力用】個人登録票!$A$21:$P$50,2,FALSE)) &amp; IF(ISERROR(VLOOKUP(A123,【入力用】個人登録票!$A$59:$P$127,2,FALSE)),"",VLOOKUP(A123,【入力用】個人登録票!$A$59:$P$127,2,FALSE))</f>
        <v/>
      </c>
      <c r="D123" s="756"/>
      <c r="E123" s="606" t="str">
        <f>IF(ISERROR(VLOOKUP(A123,【入力用】個人登録票!$A$21:$P$50,5,FALSE)),"",VLOOKUP(A123,【入力用】個人登録票!$A$21:$P$50,5,FALSE)) &amp; IF(ISERROR(VLOOKUP(A123,【入力用】個人登録票!$A$59:$P$127,5,FALSE)),"",VLOOKUP(A123,【入力用】個人登録票!$A$59:$P$127,5,FALSE))</f>
        <v/>
      </c>
      <c r="F123" s="607"/>
      <c r="G123" s="633" t="str">
        <f>TEXT(IF(ISERROR(VLOOKUP(A123,【入力用】個人登録票!$A$21:$P$50,12,FALSE)),"",VLOOKUP(A123,【入力用】個人登録票!$A$21:$P$50,12,FALSE)) &amp; IF(ISERROR(VLOOKUP(A123,【入力用】個人登録票!$A$59:$P$127,12,FALSE)),"",VLOOKUP(A123,【入力用】個人登録票!$A$59:$P$127,12,FALSE)),"yyyy/m/d")</f>
        <v/>
      </c>
      <c r="H123" s="633"/>
      <c r="I123" s="754" t="str">
        <f t="shared" si="6"/>
        <v/>
      </c>
      <c r="J123" s="754"/>
      <c r="K123" s="754"/>
      <c r="L123" s="754"/>
      <c r="M123" s="754"/>
      <c r="N123" s="754"/>
      <c r="O123" s="646" t="str">
        <f>IF(ISERROR(VLOOKUP(A123,【入力用】個人登録票!$A$21:$Q$50,17,FALSE)),"",VLOOKUP(A123,【入力用】個人登録票!$A$21:$Q$50,17,FALSE)) &amp; IF(ISERROR(VLOOKUP(A123,【入力用】個人登録票!$A$59:$Q$127,17,FALSE)),"",VLOOKUP(A123,【入力用】個人登録票!$A$59:$Q$127,17,FALSE))</f>
        <v/>
      </c>
      <c r="P123" s="647"/>
      <c r="Q123" s="647"/>
      <c r="R123" s="647"/>
      <c r="S123" s="647"/>
      <c r="T123" s="647"/>
      <c r="U123" s="647"/>
      <c r="V123" s="648"/>
      <c r="W123" s="686" t="str">
        <f>IF(ISERROR(VLOOKUP(A123,【入力用】個人登録票!$A$21:$P$50,16,FALSE)),"",VLOOKUP(A123,【入力用】個人登録票!$A$21:$P$50,16,FALSE)) &amp; IF(ISERROR(VLOOKUP(A123,【入力用】個人登録票!$A$59:$P$127,16,FALSE)),"",VLOOKUP(A123,【入力用】個人登録票!$A$59:$P$127,16,FALSE))</f>
        <v/>
      </c>
      <c r="X123" s="687"/>
      <c r="Y123" s="687"/>
      <c r="Z123" s="688"/>
      <c r="AA123" s="79" t="str">
        <f>IF(ISERROR(VLOOKUP(AJ123,【入力用】個人登録票!$A$21:$P$50,2,FALSE)),"",VLOOKUP(AJ123,【入力用】個人登録票!$A$21:$P$50,2,FALSE)) &amp; IF(ISERROR(VLOOKUP(AJ123,【入力用】個人登録票!$A$59:$P$127,2,FALSE)),"",VLOOKUP(AJ123,【入力用】個人登録票!$A$59:$P$127,2,FALSE))</f>
        <v/>
      </c>
      <c r="AB123" s="606" t="str">
        <f>IF(ISERROR(VLOOKUP(AJ123,【入力用】個人登録票!$A$21:$P$50,5,FALSE)),"",VLOOKUP(AJ123,【入力用】個人登録票!$A$21:$P$50,5,FALSE)) &amp; IF(ISERROR(VLOOKUP(AJ123,【入力用】個人登録票!$A$59:$P$127,5,FALSE)),"",VLOOKUP(AJ123,【入力用】個人登録票!$A$59:$P$127,5,FALSE))</f>
        <v/>
      </c>
      <c r="AC123" s="649"/>
      <c r="AD123" s="607"/>
      <c r="AE123" s="644" t="str">
        <f>TEXT(IF(ISERROR(VLOOKUP(AJ123,【入力用】個人登録票!$A$21:$P$50,12,FALSE)),"",VLOOKUP(AJ123,【入力用】個人登録票!$A$21:$P$50,12,FALSE)) &amp; IF(ISERROR(VLOOKUP(AJ123,【入力用】個人登録票!$A$59:$P$127,12,FALSE)),"",VLOOKUP(AJ123,【入力用】個人登録票!$A$59:$P$127,12,FALSE)),"yyyy/m/d")</f>
        <v/>
      </c>
      <c r="AF123" s="645"/>
      <c r="AG123" s="156" t="str">
        <f t="shared" si="7"/>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IF(ISERROR(VLOOKUP(A124,【入力用】個人登録票!$A$21:$R$50,18,FALSE)),"",VLOOKUP(A124,【入力用】個人登録票!$A$21:$R$50,18,FALSE)) &amp; IF(ISERROR(VLOOKUP(A124,【入力用】個人登録票!$A$59:$R$127,18,FALSE)),"",VLOOKUP(A124,【入力用】個人登録票!$A$59:$R$127,18,FALSE))</f>
        <v/>
      </c>
      <c r="C124" s="755" t="str">
        <f>IF(ISERROR(VLOOKUP(A124,【入力用】個人登録票!$A$21:$P$50,2,FALSE)),"",VLOOKUP(A124,【入力用】個人登録票!$A$21:$P$50,2,FALSE)) &amp; IF(ISERROR(VLOOKUP(A124,【入力用】個人登録票!$A$59:$P$127,2,FALSE)),"",VLOOKUP(A124,【入力用】個人登録票!$A$59:$P$127,2,FALSE))</f>
        <v/>
      </c>
      <c r="D124" s="756"/>
      <c r="E124" s="606" t="str">
        <f>IF(ISERROR(VLOOKUP(A124,【入力用】個人登録票!$A$21:$P$50,5,FALSE)),"",VLOOKUP(A124,【入力用】個人登録票!$A$21:$P$50,5,FALSE)) &amp; IF(ISERROR(VLOOKUP(A124,【入力用】個人登録票!$A$59:$P$127,5,FALSE)),"",VLOOKUP(A124,【入力用】個人登録票!$A$59:$P$127,5,FALSE))</f>
        <v/>
      </c>
      <c r="F124" s="607"/>
      <c r="G124" s="633" t="str">
        <f>TEXT(IF(ISERROR(VLOOKUP(A124,【入力用】個人登録票!$A$21:$P$50,12,FALSE)),"",VLOOKUP(A124,【入力用】個人登録票!$A$21:$P$50,12,FALSE)) &amp; IF(ISERROR(VLOOKUP(A124,【入力用】個人登録票!$A$59:$P$127,12,FALSE)),"",VLOOKUP(A124,【入力用】個人登録票!$A$59:$P$127,12,FALSE)),"yyyy/m/d")</f>
        <v/>
      </c>
      <c r="H124" s="633"/>
      <c r="I124" s="754" t="str">
        <f t="shared" si="6"/>
        <v/>
      </c>
      <c r="J124" s="754"/>
      <c r="K124" s="754"/>
      <c r="L124" s="754"/>
      <c r="M124" s="754"/>
      <c r="N124" s="754"/>
      <c r="O124" s="646" t="str">
        <f>IF(ISERROR(VLOOKUP(A124,【入力用】個人登録票!$A$21:$Q$50,17,FALSE)),"",VLOOKUP(A124,【入力用】個人登録票!$A$21:$Q$50,17,FALSE)) &amp; IF(ISERROR(VLOOKUP(A124,【入力用】個人登録票!$A$59:$Q$127,17,FALSE)),"",VLOOKUP(A124,【入力用】個人登録票!$A$59:$Q$127,17,FALSE))</f>
        <v/>
      </c>
      <c r="P124" s="647"/>
      <c r="Q124" s="647"/>
      <c r="R124" s="647"/>
      <c r="S124" s="647"/>
      <c r="T124" s="647"/>
      <c r="U124" s="647"/>
      <c r="V124" s="648"/>
      <c r="W124" s="686" t="str">
        <f>IF(ISERROR(VLOOKUP(A124,【入力用】個人登録票!$A$21:$P$50,16,FALSE)),"",VLOOKUP(A124,【入力用】個人登録票!$A$21:$P$50,16,FALSE)) &amp; IF(ISERROR(VLOOKUP(A124,【入力用】個人登録票!$A$59:$P$127,16,FALSE)),"",VLOOKUP(A124,【入力用】個人登録票!$A$59:$P$127,16,FALSE))</f>
        <v/>
      </c>
      <c r="X124" s="687"/>
      <c r="Y124" s="687"/>
      <c r="Z124" s="688"/>
      <c r="AA124" s="79" t="str">
        <f>IF(ISERROR(VLOOKUP(AJ124,【入力用】個人登録票!$A$21:$P$50,2,FALSE)),"",VLOOKUP(AJ124,【入力用】個人登録票!$A$21:$P$50,2,FALSE)) &amp; IF(ISERROR(VLOOKUP(AJ124,【入力用】個人登録票!$A$59:$P$127,2,FALSE)),"",VLOOKUP(AJ124,【入力用】個人登録票!$A$59:$P$127,2,FALSE))</f>
        <v/>
      </c>
      <c r="AB124" s="606" t="str">
        <f>IF(ISERROR(VLOOKUP(AJ124,【入力用】個人登録票!$A$21:$P$50,5,FALSE)),"",VLOOKUP(AJ124,【入力用】個人登録票!$A$21:$P$50,5,FALSE)) &amp; IF(ISERROR(VLOOKUP(AJ124,【入力用】個人登録票!$A$59:$P$127,5,FALSE)),"",VLOOKUP(AJ124,【入力用】個人登録票!$A$59:$P$127,5,FALSE))</f>
        <v/>
      </c>
      <c r="AC124" s="649"/>
      <c r="AD124" s="607"/>
      <c r="AE124" s="644" t="str">
        <f>TEXT(IF(ISERROR(VLOOKUP(AJ124,【入力用】個人登録票!$A$21:$P$50,12,FALSE)),"",VLOOKUP(AJ124,【入力用】個人登録票!$A$21:$P$50,12,FALSE)) &amp; IF(ISERROR(VLOOKUP(AJ124,【入力用】個人登録票!$A$59:$P$127,12,FALSE)),"",VLOOKUP(AJ124,【入力用】個人登録票!$A$59:$P$127,12,FALSE)),"yyyy/m/d")</f>
        <v/>
      </c>
      <c r="AF124" s="645"/>
      <c r="AG124" s="156" t="str">
        <f t="shared" si="7"/>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IF(ISERROR(VLOOKUP(A125,【入力用】個人登録票!$A$21:$R$50,18,FALSE)),"",VLOOKUP(A125,【入力用】個人登録票!$A$21:$R$50,18,FALSE)) &amp; IF(ISERROR(VLOOKUP(A125,【入力用】個人登録票!$A$59:$R$127,18,FALSE)),"",VLOOKUP(A125,【入力用】個人登録票!$A$59:$R$127,18,FALSE))</f>
        <v/>
      </c>
      <c r="C125" s="755" t="str">
        <f>IF(ISERROR(VLOOKUP(A125,【入力用】個人登録票!$A$21:$P$50,2,FALSE)),"",VLOOKUP(A125,【入力用】個人登録票!$A$21:$P$50,2,FALSE)) &amp; IF(ISERROR(VLOOKUP(A125,【入力用】個人登録票!$A$59:$P$127,2,FALSE)),"",VLOOKUP(A125,【入力用】個人登録票!$A$59:$P$127,2,FALSE))</f>
        <v/>
      </c>
      <c r="D125" s="756"/>
      <c r="E125" s="606" t="str">
        <f>IF(ISERROR(VLOOKUP(A125,【入力用】個人登録票!$A$21:$P$50,5,FALSE)),"",VLOOKUP(A125,【入力用】個人登録票!$A$21:$P$50,5,FALSE)) &amp; IF(ISERROR(VLOOKUP(A125,【入力用】個人登録票!$A$59:$P$127,5,FALSE)),"",VLOOKUP(A125,【入力用】個人登録票!$A$59:$P$127,5,FALSE))</f>
        <v/>
      </c>
      <c r="F125" s="607"/>
      <c r="G125" s="633" t="str">
        <f>TEXT(IF(ISERROR(VLOOKUP(A125,【入力用】個人登録票!$A$21:$P$50,12,FALSE)),"",VLOOKUP(A125,【入力用】個人登録票!$A$21:$P$50,12,FALSE)) &amp; IF(ISERROR(VLOOKUP(A125,【入力用】個人登録票!$A$59:$P$127,12,FALSE)),"",VLOOKUP(A125,【入力用】個人登録票!$A$59:$P$127,12,FALSE)),"yyyy/m/d")</f>
        <v/>
      </c>
      <c r="H125" s="633"/>
      <c r="I125" s="754" t="str">
        <f t="shared" si="6"/>
        <v/>
      </c>
      <c r="J125" s="754"/>
      <c r="K125" s="754"/>
      <c r="L125" s="754"/>
      <c r="M125" s="754"/>
      <c r="N125" s="754"/>
      <c r="O125" s="646" t="str">
        <f>IF(ISERROR(VLOOKUP(A125,【入力用】個人登録票!$A$21:$Q$50,17,FALSE)),"",VLOOKUP(A125,【入力用】個人登録票!$A$21:$Q$50,17,FALSE)) &amp; IF(ISERROR(VLOOKUP(A125,【入力用】個人登録票!$A$59:$Q$127,17,FALSE)),"",VLOOKUP(A125,【入力用】個人登録票!$A$59:$Q$127,17,FALSE))</f>
        <v/>
      </c>
      <c r="P125" s="647"/>
      <c r="Q125" s="647"/>
      <c r="R125" s="647"/>
      <c r="S125" s="647"/>
      <c r="T125" s="647"/>
      <c r="U125" s="647"/>
      <c r="V125" s="648"/>
      <c r="W125" s="686" t="str">
        <f>IF(ISERROR(VLOOKUP(A125,【入力用】個人登録票!$A$21:$P$50,16,FALSE)),"",VLOOKUP(A125,【入力用】個人登録票!$A$21:$P$50,16,FALSE)) &amp; IF(ISERROR(VLOOKUP(A125,【入力用】個人登録票!$A$59:$P$127,16,FALSE)),"",VLOOKUP(A125,【入力用】個人登録票!$A$59:$P$127,16,FALSE))</f>
        <v/>
      </c>
      <c r="X125" s="687"/>
      <c r="Y125" s="687"/>
      <c r="Z125" s="688"/>
      <c r="AA125" s="79" t="str">
        <f>IF(ISERROR(VLOOKUP(AJ125,【入力用】個人登録票!$A$21:$P$50,2,FALSE)),"",VLOOKUP(AJ125,【入力用】個人登録票!$A$21:$P$50,2,FALSE)) &amp; IF(ISERROR(VLOOKUP(AJ125,【入力用】個人登録票!$A$59:$P$127,2,FALSE)),"",VLOOKUP(AJ125,【入力用】個人登録票!$A$59:$P$127,2,FALSE))</f>
        <v/>
      </c>
      <c r="AB125" s="606" t="str">
        <f>IF(ISERROR(VLOOKUP(AJ125,【入力用】個人登録票!$A$21:$P$50,5,FALSE)),"",VLOOKUP(AJ125,【入力用】個人登録票!$A$21:$P$50,5,FALSE)) &amp; IF(ISERROR(VLOOKUP(AJ125,【入力用】個人登録票!$A$59:$P$127,5,FALSE)),"",VLOOKUP(AJ125,【入力用】個人登録票!$A$59:$P$127,5,FALSE))</f>
        <v/>
      </c>
      <c r="AC125" s="649"/>
      <c r="AD125" s="607"/>
      <c r="AE125" s="644" t="str">
        <f>TEXT(IF(ISERROR(VLOOKUP(AJ125,【入力用】個人登録票!$A$21:$P$50,12,FALSE)),"",VLOOKUP(AJ125,【入力用】個人登録票!$A$21:$P$50,12,FALSE)) &amp; IF(ISERROR(VLOOKUP(AJ125,【入力用】個人登録票!$A$59:$P$127,12,FALSE)),"",VLOOKUP(AJ125,【入力用】個人登録票!$A$59:$P$127,12,FALSE)),"yyyy/m/d")</f>
        <v/>
      </c>
      <c r="AF125" s="645"/>
      <c r="AG125" s="156" t="str">
        <f t="shared" si="7"/>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IF(ISERROR(VLOOKUP(A126,【入力用】個人登録票!$A$21:$R$50,18,FALSE)),"",VLOOKUP(A126,【入力用】個人登録票!$A$21:$R$50,18,FALSE)) &amp; IF(ISERROR(VLOOKUP(A126,【入力用】個人登録票!$A$59:$R$127,18,FALSE)),"",VLOOKUP(A126,【入力用】個人登録票!$A$59:$R$127,18,FALSE))</f>
        <v/>
      </c>
      <c r="C126" s="755" t="str">
        <f>IF(ISERROR(VLOOKUP(A126,【入力用】個人登録票!$A$21:$P$50,2,FALSE)),"",VLOOKUP(A126,【入力用】個人登録票!$A$21:$P$50,2,FALSE)) &amp; IF(ISERROR(VLOOKUP(A126,【入力用】個人登録票!$A$59:$P$127,2,FALSE)),"",VLOOKUP(A126,【入力用】個人登録票!$A$59:$P$127,2,FALSE))</f>
        <v/>
      </c>
      <c r="D126" s="756"/>
      <c r="E126" s="606" t="str">
        <f>IF(ISERROR(VLOOKUP(A126,【入力用】個人登録票!$A$21:$P$50,5,FALSE)),"",VLOOKUP(A126,【入力用】個人登録票!$A$21:$P$50,5,FALSE)) &amp; IF(ISERROR(VLOOKUP(A126,【入力用】個人登録票!$A$59:$P$127,5,FALSE)),"",VLOOKUP(A126,【入力用】個人登録票!$A$59:$P$127,5,FALSE))</f>
        <v/>
      </c>
      <c r="F126" s="607"/>
      <c r="G126" s="633" t="str">
        <f>TEXT(IF(ISERROR(VLOOKUP(A126,【入力用】個人登録票!$A$21:$P$50,12,FALSE)),"",VLOOKUP(A126,【入力用】個人登録票!$A$21:$P$50,12,FALSE)) &amp; IF(ISERROR(VLOOKUP(A126,【入力用】個人登録票!$A$59:$P$127,12,FALSE)),"",VLOOKUP(A126,【入力用】個人登録票!$A$59:$P$127,12,FALSE)),"yyyy/m/d")</f>
        <v/>
      </c>
      <c r="H126" s="633"/>
      <c r="I126" s="754" t="str">
        <f t="shared" si="6"/>
        <v/>
      </c>
      <c r="J126" s="754"/>
      <c r="K126" s="754"/>
      <c r="L126" s="754"/>
      <c r="M126" s="754"/>
      <c r="N126" s="754"/>
      <c r="O126" s="646" t="str">
        <f>IF(ISERROR(VLOOKUP(A126,【入力用】個人登録票!$A$21:$Q$50,17,FALSE)),"",VLOOKUP(A126,【入力用】個人登録票!$A$21:$Q$50,17,FALSE)) &amp; IF(ISERROR(VLOOKUP(A126,【入力用】個人登録票!$A$59:$Q$127,17,FALSE)),"",VLOOKUP(A126,【入力用】個人登録票!$A$59:$Q$127,17,FALSE))</f>
        <v/>
      </c>
      <c r="P126" s="647"/>
      <c r="Q126" s="647"/>
      <c r="R126" s="647"/>
      <c r="S126" s="647"/>
      <c r="T126" s="647"/>
      <c r="U126" s="647"/>
      <c r="V126" s="648"/>
      <c r="W126" s="686" t="str">
        <f>IF(ISERROR(VLOOKUP(A126,【入力用】個人登録票!$A$21:$P$50,16,FALSE)),"",VLOOKUP(A126,【入力用】個人登録票!$A$21:$P$50,16,FALSE)) &amp; IF(ISERROR(VLOOKUP(A126,【入力用】個人登録票!$A$59:$P$127,16,FALSE)),"",VLOOKUP(A126,【入力用】個人登録票!$A$59:$P$127,16,FALSE))</f>
        <v/>
      </c>
      <c r="X126" s="687"/>
      <c r="Y126" s="687"/>
      <c r="Z126" s="688"/>
      <c r="AA126" s="79" t="str">
        <f>IF(ISERROR(VLOOKUP(AJ126,【入力用】個人登録票!$A$21:$P$50,2,FALSE)),"",VLOOKUP(AJ126,【入力用】個人登録票!$A$21:$P$50,2,FALSE)) &amp; IF(ISERROR(VLOOKUP(AJ126,【入力用】個人登録票!$A$59:$P$127,2,FALSE)),"",VLOOKUP(AJ126,【入力用】個人登録票!$A$59:$P$127,2,FALSE))</f>
        <v/>
      </c>
      <c r="AB126" s="606" t="str">
        <f>IF(ISERROR(VLOOKUP(AJ126,【入力用】個人登録票!$A$21:$P$50,5,FALSE)),"",VLOOKUP(AJ126,【入力用】個人登録票!$A$21:$P$50,5,FALSE)) &amp; IF(ISERROR(VLOOKUP(AJ126,【入力用】個人登録票!$A$59:$P$127,5,FALSE)),"",VLOOKUP(AJ126,【入力用】個人登録票!$A$59:$P$127,5,FALSE))</f>
        <v/>
      </c>
      <c r="AC126" s="649"/>
      <c r="AD126" s="607"/>
      <c r="AE126" s="644" t="str">
        <f>TEXT(IF(ISERROR(VLOOKUP(AJ126,【入力用】個人登録票!$A$21:$P$50,12,FALSE)),"",VLOOKUP(AJ126,【入力用】個人登録票!$A$21:$P$50,12,FALSE)) &amp; IF(ISERROR(VLOOKUP(AJ126,【入力用】個人登録票!$A$59:$P$127,12,FALSE)),"",VLOOKUP(AJ126,【入力用】個人登録票!$A$59:$P$127,12,FALSE)),"yyyy/m/d")</f>
        <v/>
      </c>
      <c r="AF126" s="645"/>
      <c r="AG126" s="156" t="str">
        <f t="shared" si="7"/>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IF(ISERROR(VLOOKUP(A127,【入力用】個人登録票!$A$21:$R$50,18,FALSE)),"",VLOOKUP(A127,【入力用】個人登録票!$A$21:$R$50,18,FALSE)) &amp; IF(ISERROR(VLOOKUP(A127,【入力用】個人登録票!$A$59:$R$127,18,FALSE)),"",VLOOKUP(A127,【入力用】個人登録票!$A$59:$R$127,18,FALSE))</f>
        <v/>
      </c>
      <c r="C127" s="755" t="str">
        <f>IF(ISERROR(VLOOKUP(A127,【入力用】個人登録票!$A$21:$P$50,2,FALSE)),"",VLOOKUP(A127,【入力用】個人登録票!$A$21:$P$50,2,FALSE)) &amp; IF(ISERROR(VLOOKUP(A127,【入力用】個人登録票!$A$59:$P$127,2,FALSE)),"",VLOOKUP(A127,【入力用】個人登録票!$A$59:$P$127,2,FALSE))</f>
        <v/>
      </c>
      <c r="D127" s="756"/>
      <c r="E127" s="606" t="str">
        <f>IF(ISERROR(VLOOKUP(A127,【入力用】個人登録票!$A$21:$P$50,5,FALSE)),"",VLOOKUP(A127,【入力用】個人登録票!$A$21:$P$50,5,FALSE)) &amp; IF(ISERROR(VLOOKUP(A127,【入力用】個人登録票!$A$59:$P$127,5,FALSE)),"",VLOOKUP(A127,【入力用】個人登録票!$A$59:$P$127,5,FALSE))</f>
        <v/>
      </c>
      <c r="F127" s="607"/>
      <c r="G127" s="633" t="str">
        <f>TEXT(IF(ISERROR(VLOOKUP(A127,【入力用】個人登録票!$A$21:$P$50,12,FALSE)),"",VLOOKUP(A127,【入力用】個人登録票!$A$21:$P$50,12,FALSE)) &amp; IF(ISERROR(VLOOKUP(A127,【入力用】個人登録票!$A$59:$P$127,12,FALSE)),"",VLOOKUP(A127,【入力用】個人登録票!$A$59:$P$127,12,FALSE)),"yyyy/m/d")</f>
        <v/>
      </c>
      <c r="H127" s="633"/>
      <c r="I127" s="754" t="str">
        <f t="shared" si="6"/>
        <v/>
      </c>
      <c r="J127" s="754"/>
      <c r="K127" s="754"/>
      <c r="L127" s="754"/>
      <c r="M127" s="754"/>
      <c r="N127" s="754"/>
      <c r="O127" s="646" t="str">
        <f>IF(ISERROR(VLOOKUP(A127,【入力用】個人登録票!$A$21:$Q$50,17,FALSE)),"",VLOOKUP(A127,【入力用】個人登録票!$A$21:$Q$50,17,FALSE)) &amp; IF(ISERROR(VLOOKUP(A127,【入力用】個人登録票!$A$59:$Q$127,17,FALSE)),"",VLOOKUP(A127,【入力用】個人登録票!$A$59:$Q$127,17,FALSE))</f>
        <v/>
      </c>
      <c r="P127" s="647"/>
      <c r="Q127" s="647"/>
      <c r="R127" s="647"/>
      <c r="S127" s="647"/>
      <c r="T127" s="647"/>
      <c r="U127" s="647"/>
      <c r="V127" s="648"/>
      <c r="W127" s="686" t="str">
        <f>IF(ISERROR(VLOOKUP(A127,【入力用】個人登録票!$A$21:$P$50,16,FALSE)),"",VLOOKUP(A127,【入力用】個人登録票!$A$21:$P$50,16,FALSE)) &amp; IF(ISERROR(VLOOKUP(A127,【入力用】個人登録票!$A$59:$P$127,16,FALSE)),"",VLOOKUP(A127,【入力用】個人登録票!$A$59:$P$127,16,FALSE))</f>
        <v/>
      </c>
      <c r="X127" s="687"/>
      <c r="Y127" s="687"/>
      <c r="Z127" s="688"/>
      <c r="AA127" s="79" t="str">
        <f>IF(ISERROR(VLOOKUP(AJ127,【入力用】個人登録票!$A$21:$P$50,2,FALSE)),"",VLOOKUP(AJ127,【入力用】個人登録票!$A$21:$P$50,2,FALSE)) &amp; IF(ISERROR(VLOOKUP(AJ127,【入力用】個人登録票!$A$59:$P$127,2,FALSE)),"",VLOOKUP(AJ127,【入力用】個人登録票!$A$59:$P$127,2,FALSE))</f>
        <v/>
      </c>
      <c r="AB127" s="606" t="str">
        <f>IF(ISERROR(VLOOKUP(AJ127,【入力用】個人登録票!$A$21:$P$50,5,FALSE)),"",VLOOKUP(AJ127,【入力用】個人登録票!$A$21:$P$50,5,FALSE)) &amp; IF(ISERROR(VLOOKUP(AJ127,【入力用】個人登録票!$A$59:$P$127,5,FALSE)),"",VLOOKUP(AJ127,【入力用】個人登録票!$A$59:$P$127,5,FALSE))</f>
        <v/>
      </c>
      <c r="AC127" s="649"/>
      <c r="AD127" s="607"/>
      <c r="AE127" s="644" t="str">
        <f>TEXT(IF(ISERROR(VLOOKUP(AJ127,【入力用】個人登録票!$A$21:$P$50,12,FALSE)),"",VLOOKUP(AJ127,【入力用】個人登録票!$A$21:$P$50,12,FALSE)) &amp; IF(ISERROR(VLOOKUP(AJ127,【入力用】個人登録票!$A$59:$P$127,12,FALSE)),"",VLOOKUP(AJ127,【入力用】個人登録票!$A$59:$P$127,12,FALSE)),"yyyy/m/d")</f>
        <v/>
      </c>
      <c r="AF127" s="645"/>
      <c r="AG127" s="156" t="str">
        <f t="shared" si="7"/>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IF(ISERROR(VLOOKUP(A128,【入力用】個人登録票!$A$21:$R$50,18,FALSE)),"",VLOOKUP(A128,【入力用】個人登録票!$A$21:$R$50,18,FALSE)) &amp; IF(ISERROR(VLOOKUP(A128,【入力用】個人登録票!$A$59:$R$127,18,FALSE)),"",VLOOKUP(A128,【入力用】個人登録票!$A$59:$R$127,18,FALSE))</f>
        <v/>
      </c>
      <c r="C128" s="755" t="str">
        <f>IF(ISERROR(VLOOKUP(A128,【入力用】個人登録票!$A$21:$P$50,2,FALSE)),"",VLOOKUP(A128,【入力用】個人登録票!$A$21:$P$50,2,FALSE)) &amp; IF(ISERROR(VLOOKUP(A128,【入力用】個人登録票!$A$59:$P$127,2,FALSE)),"",VLOOKUP(A128,【入力用】個人登録票!$A$59:$P$127,2,FALSE))</f>
        <v/>
      </c>
      <c r="D128" s="756"/>
      <c r="E128" s="606" t="str">
        <f>IF(ISERROR(VLOOKUP(A128,【入力用】個人登録票!$A$21:$P$50,5,FALSE)),"",VLOOKUP(A128,【入力用】個人登録票!$A$21:$P$50,5,FALSE)) &amp; IF(ISERROR(VLOOKUP(A128,【入力用】個人登録票!$A$59:$P$127,5,FALSE)),"",VLOOKUP(A128,【入力用】個人登録票!$A$59:$P$127,5,FALSE))</f>
        <v/>
      </c>
      <c r="F128" s="607"/>
      <c r="G128" s="633" t="str">
        <f>TEXT(IF(ISERROR(VLOOKUP(A128,【入力用】個人登録票!$A$21:$P$50,12,FALSE)),"",VLOOKUP(A128,【入力用】個人登録票!$A$21:$P$50,12,FALSE)) &amp; IF(ISERROR(VLOOKUP(A128,【入力用】個人登録票!$A$59:$P$127,12,FALSE)),"",VLOOKUP(A128,【入力用】個人登録票!$A$59:$P$127,12,FALSE)),"yyyy/m/d")</f>
        <v/>
      </c>
      <c r="H128" s="633"/>
      <c r="I128" s="754" t="str">
        <f t="shared" si="6"/>
        <v/>
      </c>
      <c r="J128" s="754"/>
      <c r="K128" s="754"/>
      <c r="L128" s="754"/>
      <c r="M128" s="754"/>
      <c r="N128" s="754"/>
      <c r="O128" s="646" t="str">
        <f>IF(ISERROR(VLOOKUP(A128,【入力用】個人登録票!$A$21:$Q$50,17,FALSE)),"",VLOOKUP(A128,【入力用】個人登録票!$A$21:$Q$50,17,FALSE)) &amp; IF(ISERROR(VLOOKUP(A128,【入力用】個人登録票!$A$59:$Q$127,17,FALSE)),"",VLOOKUP(A128,【入力用】個人登録票!$A$59:$Q$127,17,FALSE))</f>
        <v/>
      </c>
      <c r="P128" s="647"/>
      <c r="Q128" s="647"/>
      <c r="R128" s="647"/>
      <c r="S128" s="647"/>
      <c r="T128" s="647"/>
      <c r="U128" s="647"/>
      <c r="V128" s="648"/>
      <c r="W128" s="686" t="str">
        <f>IF(ISERROR(VLOOKUP(A128,【入力用】個人登録票!$A$21:$P$50,16,FALSE)),"",VLOOKUP(A128,【入力用】個人登録票!$A$21:$P$50,16,FALSE)) &amp; IF(ISERROR(VLOOKUP(A128,【入力用】個人登録票!$A$59:$P$127,16,FALSE)),"",VLOOKUP(A128,【入力用】個人登録票!$A$59:$P$127,16,FALSE))</f>
        <v/>
      </c>
      <c r="X128" s="687"/>
      <c r="Y128" s="687"/>
      <c r="Z128" s="688"/>
      <c r="AA128" s="79" t="str">
        <f>IF(ISERROR(VLOOKUP(AJ128,【入力用】個人登録票!$A$21:$P$50,2,FALSE)),"",VLOOKUP(AJ128,【入力用】個人登録票!$A$21:$P$50,2,FALSE)) &amp; IF(ISERROR(VLOOKUP(AJ128,【入力用】個人登録票!$A$59:$P$127,2,FALSE)),"",VLOOKUP(AJ128,【入力用】個人登録票!$A$59:$P$127,2,FALSE))</f>
        <v/>
      </c>
      <c r="AB128" s="606" t="str">
        <f>IF(ISERROR(VLOOKUP(AJ128,【入力用】個人登録票!$A$21:$P$50,5,FALSE)),"",VLOOKUP(AJ128,【入力用】個人登録票!$A$21:$P$50,5,FALSE)) &amp; IF(ISERROR(VLOOKUP(AJ128,【入力用】個人登録票!$A$59:$P$127,5,FALSE)),"",VLOOKUP(AJ128,【入力用】個人登録票!$A$59:$P$127,5,FALSE))</f>
        <v/>
      </c>
      <c r="AC128" s="649"/>
      <c r="AD128" s="607"/>
      <c r="AE128" s="644" t="str">
        <f>TEXT(IF(ISERROR(VLOOKUP(AJ128,【入力用】個人登録票!$A$21:$P$50,12,FALSE)),"",VLOOKUP(AJ128,【入力用】個人登録票!$A$21:$P$50,12,FALSE)) &amp; IF(ISERROR(VLOOKUP(AJ128,【入力用】個人登録票!$A$59:$P$127,12,FALSE)),"",VLOOKUP(AJ128,【入力用】個人登録票!$A$59:$P$127,12,FALSE)),"yyyy/m/d")</f>
        <v/>
      </c>
      <c r="AF128" s="645"/>
      <c r="AG128" s="156" t="str">
        <f t="shared" si="7"/>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IF(ISERROR(VLOOKUP(A129,【入力用】個人登録票!$A$21:$R$50,18,FALSE)),"",VLOOKUP(A129,【入力用】個人登録票!$A$21:$R$50,18,FALSE)) &amp; IF(ISERROR(VLOOKUP(A129,【入力用】個人登録票!$A$59:$R$127,18,FALSE)),"",VLOOKUP(A129,【入力用】個人登録票!$A$59:$R$127,18,FALSE))</f>
        <v/>
      </c>
      <c r="C129" s="755" t="str">
        <f>IF(ISERROR(VLOOKUP(A129,【入力用】個人登録票!$A$21:$P$50,2,FALSE)),"",VLOOKUP(A129,【入力用】個人登録票!$A$21:$P$50,2,FALSE)) &amp; IF(ISERROR(VLOOKUP(A129,【入力用】個人登録票!$A$59:$P$127,2,FALSE)),"",VLOOKUP(A129,【入力用】個人登録票!$A$59:$P$127,2,FALSE))</f>
        <v/>
      </c>
      <c r="D129" s="756"/>
      <c r="E129" s="606" t="str">
        <f>IF(ISERROR(VLOOKUP(A129,【入力用】個人登録票!$A$21:$P$50,5,FALSE)),"",VLOOKUP(A129,【入力用】個人登録票!$A$21:$P$50,5,FALSE)) &amp; IF(ISERROR(VLOOKUP(A129,【入力用】個人登録票!$A$59:$P$127,5,FALSE)),"",VLOOKUP(A129,【入力用】個人登録票!$A$59:$P$127,5,FALSE))</f>
        <v/>
      </c>
      <c r="F129" s="607"/>
      <c r="G129" s="633" t="str">
        <f>TEXT(IF(ISERROR(VLOOKUP(A129,【入力用】個人登録票!$A$21:$P$50,12,FALSE)),"",VLOOKUP(A129,【入力用】個人登録票!$A$21:$P$50,12,FALSE)) &amp; IF(ISERROR(VLOOKUP(A129,【入力用】個人登録票!$A$59:$P$127,12,FALSE)),"",VLOOKUP(A129,【入力用】個人登録票!$A$59:$P$127,12,FALSE)),"yyyy/m/d")</f>
        <v/>
      </c>
      <c r="H129" s="633"/>
      <c r="I129" s="754" t="str">
        <f t="shared" si="6"/>
        <v/>
      </c>
      <c r="J129" s="754"/>
      <c r="K129" s="754"/>
      <c r="L129" s="754"/>
      <c r="M129" s="754"/>
      <c r="N129" s="754"/>
      <c r="O129" s="646" t="str">
        <f>IF(ISERROR(VLOOKUP(A129,【入力用】個人登録票!$A$21:$Q$50,17,FALSE)),"",VLOOKUP(A129,【入力用】個人登録票!$A$21:$Q$50,17,FALSE)) &amp; IF(ISERROR(VLOOKUP(A129,【入力用】個人登録票!$A$59:$Q$127,17,FALSE)),"",VLOOKUP(A129,【入力用】個人登録票!$A$59:$Q$127,17,FALSE))</f>
        <v/>
      </c>
      <c r="P129" s="647"/>
      <c r="Q129" s="647"/>
      <c r="R129" s="647"/>
      <c r="S129" s="647"/>
      <c r="T129" s="647"/>
      <c r="U129" s="647"/>
      <c r="V129" s="648"/>
      <c r="W129" s="686" t="str">
        <f>IF(ISERROR(VLOOKUP(A129,【入力用】個人登録票!$A$21:$P$50,16,FALSE)),"",VLOOKUP(A129,【入力用】個人登録票!$A$21:$P$50,16,FALSE)) &amp; IF(ISERROR(VLOOKUP(A129,【入力用】個人登録票!$A$59:$P$127,16,FALSE)),"",VLOOKUP(A129,【入力用】個人登録票!$A$59:$P$127,16,FALSE))</f>
        <v/>
      </c>
      <c r="X129" s="687"/>
      <c r="Y129" s="687"/>
      <c r="Z129" s="688"/>
      <c r="AA129" s="79" t="str">
        <f>IF(ISERROR(VLOOKUP(AJ129,【入力用】個人登録票!$A$21:$P$50,2,FALSE)),"",VLOOKUP(AJ129,【入力用】個人登録票!$A$21:$P$50,2,FALSE)) &amp; IF(ISERROR(VLOOKUP(AJ129,【入力用】個人登録票!$A$59:$P$127,2,FALSE)),"",VLOOKUP(AJ129,【入力用】個人登録票!$A$59:$P$127,2,FALSE))</f>
        <v/>
      </c>
      <c r="AB129" s="606" t="str">
        <f>IF(ISERROR(VLOOKUP(AJ129,【入力用】個人登録票!$A$21:$P$50,5,FALSE)),"",VLOOKUP(AJ129,【入力用】個人登録票!$A$21:$P$50,5,FALSE)) &amp; IF(ISERROR(VLOOKUP(AJ129,【入力用】個人登録票!$A$59:$P$127,5,FALSE)),"",VLOOKUP(AJ129,【入力用】個人登録票!$A$59:$P$127,5,FALSE))</f>
        <v/>
      </c>
      <c r="AC129" s="649"/>
      <c r="AD129" s="607"/>
      <c r="AE129" s="644" t="str">
        <f>TEXT(IF(ISERROR(VLOOKUP(AJ129,【入力用】個人登録票!$A$21:$P$50,12,FALSE)),"",VLOOKUP(AJ129,【入力用】個人登録票!$A$21:$P$50,12,FALSE)) &amp; IF(ISERROR(VLOOKUP(AJ129,【入力用】個人登録票!$A$59:$P$127,12,FALSE)),"",VLOOKUP(AJ129,【入力用】個人登録票!$A$59:$P$127,12,FALSE)),"yyyy/m/d")</f>
        <v/>
      </c>
      <c r="AF129" s="645"/>
      <c r="AG129" s="156" t="str">
        <f t="shared" si="7"/>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IF(ISERROR(VLOOKUP(A130,【入力用】個人登録票!$A$21:$R$50,18,FALSE)),"",VLOOKUP(A130,【入力用】個人登録票!$A$21:$R$50,18,FALSE)) &amp; IF(ISERROR(VLOOKUP(A130,【入力用】個人登録票!$A$59:$R$127,18,FALSE)),"",VLOOKUP(A130,【入力用】個人登録票!$A$59:$R$127,18,FALSE))</f>
        <v/>
      </c>
      <c r="C130" s="773" t="str">
        <f>IF(ISERROR(VLOOKUP(A130,【入力用】個人登録票!$A$21:$P$50,2,FALSE)),"",VLOOKUP(A130,【入力用】個人登録票!$A$21:$P$50,2,FALSE)) &amp; IF(ISERROR(VLOOKUP(A130,【入力用】個人登録票!$A$59:$P$127,2,FALSE)),"",VLOOKUP(A130,【入力用】個人登録票!$A$59:$P$127,2,FALSE))</f>
        <v/>
      </c>
      <c r="D130" s="774"/>
      <c r="E130" s="689" t="str">
        <f>IF(ISERROR(VLOOKUP(A130,【入力用】個人登録票!$A$21:$P$50,5,FALSE)),"",VLOOKUP(A130,【入力用】個人登録票!$A$21:$P$50,5,FALSE)) &amp; IF(ISERROR(VLOOKUP(A130,【入力用】個人登録票!$A$59:$P$127,5,FALSE)),"",VLOOKUP(A130,【入力用】個人登録票!$A$59:$P$127,5,FALSE))</f>
        <v/>
      </c>
      <c r="F130" s="690"/>
      <c r="G130" s="691" t="str">
        <f>TEXT(IF(ISERROR(VLOOKUP(A130,【入力用】個人登録票!$A$21:$P$50,12,FALSE)),"",VLOOKUP(A130,【入力用】個人登録票!$A$21:$P$50,12,FALSE)) &amp; IF(ISERROR(VLOOKUP(A130,【入力用】個人登録票!$A$59:$P$127,12,FALSE)),"",VLOOKUP(A130,【入力用】個人登録票!$A$59:$P$127,12,FALSE)),"yyyy/m/d")</f>
        <v/>
      </c>
      <c r="H130" s="691"/>
      <c r="I130" s="757" t="str">
        <f t="shared" si="6"/>
        <v/>
      </c>
      <c r="J130" s="757"/>
      <c r="K130" s="757"/>
      <c r="L130" s="757"/>
      <c r="M130" s="757"/>
      <c r="N130" s="757"/>
      <c r="O130" s="695" t="str">
        <f>IF(ISERROR(VLOOKUP(A130,【入力用】個人登録票!$A$21:$Q$50,17,FALSE)),"",VLOOKUP(A130,【入力用】個人登録票!$A$21:$Q$50,17,FALSE)) &amp; IF(ISERROR(VLOOKUP(A130,【入力用】個人登録票!$A$59:$Q$127,17,FALSE)),"",VLOOKUP(A130,【入力用】個人登録票!$A$59:$Q$127,17,FALSE))</f>
        <v/>
      </c>
      <c r="P130" s="696"/>
      <c r="Q130" s="696"/>
      <c r="R130" s="696"/>
      <c r="S130" s="696"/>
      <c r="T130" s="696"/>
      <c r="U130" s="696"/>
      <c r="V130" s="697"/>
      <c r="W130" s="730" t="str">
        <f>IF(ISERROR(VLOOKUP(A130,【入力用】個人登録票!$A$21:$P$50,16,FALSE)),"",VLOOKUP(A130,【入力用】個人登録票!$A$21:$P$50,16,FALSE)) &amp; IF(ISERROR(VLOOKUP(A130,【入力用】個人登録票!$A$59:$P$127,16,FALSE)),"",VLOOKUP(A130,【入力用】個人登録票!$A$59:$P$127,16,FALSE))</f>
        <v/>
      </c>
      <c r="X130" s="731"/>
      <c r="Y130" s="731"/>
      <c r="Z130" s="732"/>
      <c r="AA130" s="82" t="str">
        <f>IF(ISERROR(VLOOKUP(AJ130,【入力用】個人登録票!$A$21:$P$50,2,FALSE)),"",VLOOKUP(AJ130,【入力用】個人登録票!$A$21:$P$50,2,FALSE)) &amp; IF(ISERROR(VLOOKUP(AJ130,【入力用】個人登録票!$A$59:$P$127,2,FALSE)),"",VLOOKUP(AJ130,【入力用】個人登録票!$A$59:$P$127,2,FALSE))</f>
        <v/>
      </c>
      <c r="AB130" s="689" t="str">
        <f>IF(ISERROR(VLOOKUP(AJ130,【入力用】個人登録票!$A$21:$P$50,5,FALSE)),"",VLOOKUP(AJ130,【入力用】個人登録票!$A$21:$P$50,5,FALSE)) &amp; IF(ISERROR(VLOOKUP(AJ130,【入力用】個人登録票!$A$59:$P$127,5,FALSE)),"",VLOOKUP(AJ130,【入力用】個人登録票!$A$59:$P$127,5,FALSE))</f>
        <v/>
      </c>
      <c r="AC130" s="692"/>
      <c r="AD130" s="690"/>
      <c r="AE130" s="693" t="str">
        <f>TEXT(IF(ISERROR(VLOOKUP(AJ130,【入力用】個人登録票!$A$21:$P$50,12,FALSE)),"",VLOOKUP(AJ130,【入力用】個人登録票!$A$21:$P$50,12,FALSE)) &amp; IF(ISERROR(VLOOKUP(AJ130,【入力用】個人登録票!$A$59:$P$127,12,FALSE)),"",VLOOKUP(AJ130,【入力用】個人登録票!$A$59:$P$127,12,FALSE)),"yyyy/m/d")</f>
        <v/>
      </c>
      <c r="AF130" s="694"/>
      <c r="AG130" s="157" t="str">
        <f t="shared" si="7"/>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40" t="s">
        <v>52</v>
      </c>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row>
    <row r="133" spans="1:36" ht="12.75" customHeight="1">
      <c r="C133" s="2"/>
      <c r="D133" s="640" t="s">
        <v>53</v>
      </c>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MrAT39M+OASlWAb6KN8IFLTE22N2fBBBCgrPQVdH1DbgVHG4ImXTgRZfBtEZb3//D4hKPueCMDWrzjnHpOZZzw==" saltValue="K+/TOeuurz4QZCuAyOGGwg==" spinCount="100000" sheet="1" objects="1" scenarios="1"/>
  <dataConsolidate/>
  <mergeCells count="807">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D132:AI132"/>
    <mergeCell ref="D133:AI133"/>
    <mergeCell ref="AE129:AF129"/>
    <mergeCell ref="E130:F130"/>
    <mergeCell ref="G130:H130"/>
    <mergeCell ref="I130:N130"/>
    <mergeCell ref="O130:V130"/>
    <mergeCell ref="W130:Z130"/>
    <mergeCell ref="AB130:AD130"/>
    <mergeCell ref="AE130:AF130"/>
    <mergeCell ref="C130:D130"/>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E124:F124"/>
    <mergeCell ref="G124:H124"/>
    <mergeCell ref="I124:N124"/>
    <mergeCell ref="O124:V124"/>
    <mergeCell ref="W124:Z124"/>
    <mergeCell ref="AB124:AD124"/>
    <mergeCell ref="AE124:AF124"/>
    <mergeCell ref="E123:F123"/>
    <mergeCell ref="G123:H123"/>
    <mergeCell ref="E122:F122"/>
    <mergeCell ref="I123:N123"/>
    <mergeCell ref="O123:V123"/>
    <mergeCell ref="W123:Z123"/>
    <mergeCell ref="AB123:AD123"/>
    <mergeCell ref="AB120:AD120"/>
    <mergeCell ref="I119:N119"/>
    <mergeCell ref="O119:V119"/>
    <mergeCell ref="W119:Z119"/>
    <mergeCell ref="AE121:AF121"/>
    <mergeCell ref="AE123:AF123"/>
    <mergeCell ref="G122:H122"/>
    <mergeCell ref="I122:N122"/>
    <mergeCell ref="O122:V122"/>
    <mergeCell ref="W122:Z122"/>
    <mergeCell ref="W121:Z121"/>
    <mergeCell ref="AB121:AD121"/>
    <mergeCell ref="G121:H121"/>
    <mergeCell ref="I121:N121"/>
    <mergeCell ref="O121:V121"/>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D107:AD108"/>
    <mergeCell ref="AE107:AI108"/>
    <mergeCell ref="T108:Y108"/>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E93:F93"/>
    <mergeCell ref="G93:H93"/>
    <mergeCell ref="I93:N93"/>
    <mergeCell ref="O93:V93"/>
    <mergeCell ref="W93:Z93"/>
    <mergeCell ref="AB93:AD93"/>
    <mergeCell ref="AE93:AF93"/>
    <mergeCell ref="E92:F92"/>
    <mergeCell ref="G92:H92"/>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C78:E78"/>
    <mergeCell ref="G78:Z79"/>
    <mergeCell ref="AA78:AA79"/>
    <mergeCell ref="AB78:AD79"/>
    <mergeCell ref="AE78:AF79"/>
    <mergeCell ref="AG78:AG79"/>
    <mergeCell ref="AH78:AH79"/>
    <mergeCell ref="AI78:AI79"/>
    <mergeCell ref="C79:E79"/>
    <mergeCell ref="C76:E76"/>
    <mergeCell ref="G76:Z77"/>
    <mergeCell ref="AA76:AA77"/>
    <mergeCell ref="AB76:AD77"/>
    <mergeCell ref="AE76:AF77"/>
    <mergeCell ref="AH76:AH77"/>
    <mergeCell ref="AI76:AI77"/>
    <mergeCell ref="AU76:AX77"/>
    <mergeCell ref="C77:E77"/>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AE61:AF61"/>
    <mergeCell ref="E61:F61"/>
    <mergeCell ref="G61:H61"/>
    <mergeCell ref="I61:N61"/>
    <mergeCell ref="O61:V61"/>
    <mergeCell ref="W61:Z61"/>
    <mergeCell ref="AB61:AD61"/>
    <mergeCell ref="E60:F60"/>
    <mergeCell ref="G60:H60"/>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E57:F57"/>
    <mergeCell ref="G57:H57"/>
    <mergeCell ref="I57:N57"/>
    <mergeCell ref="O57:V57"/>
    <mergeCell ref="W57:Z57"/>
    <mergeCell ref="AB57:AD57"/>
    <mergeCell ref="AE57:AF57"/>
    <mergeCell ref="E56:F56"/>
    <mergeCell ref="G56:H56"/>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C43:E43"/>
    <mergeCell ref="G43:Z44"/>
    <mergeCell ref="AA43:AA44"/>
    <mergeCell ref="AB43:AD44"/>
    <mergeCell ref="AE43:AF44"/>
    <mergeCell ref="AH43:AH44"/>
    <mergeCell ref="AI43:AI44"/>
    <mergeCell ref="C41:E42"/>
    <mergeCell ref="F41:S42"/>
    <mergeCell ref="T41:Y41"/>
    <mergeCell ref="Z41:Z42"/>
    <mergeCell ref="AA41:AA42"/>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AE4:AI4"/>
    <mergeCell ref="AE5:AI5"/>
    <mergeCell ref="AE8:AI9"/>
    <mergeCell ref="AE12:AF13"/>
    <mergeCell ref="AE16:AF17"/>
    <mergeCell ref="AG16:AG17"/>
    <mergeCell ref="AH16:AH17"/>
    <mergeCell ref="AG14:AG15"/>
    <mergeCell ref="AI14:AI15"/>
    <mergeCell ref="AH14:AH15"/>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U10:AX11"/>
    <mergeCell ref="AH10:AH11"/>
    <mergeCell ref="AI10:AI11"/>
    <mergeCell ref="AE10:AF11"/>
    <mergeCell ref="AG12:AG13"/>
    <mergeCell ref="AH12:AH13"/>
    <mergeCell ref="AI12:AI13"/>
    <mergeCell ref="AJ10:AJ11"/>
    <mergeCell ref="AB10:AD11"/>
    <mergeCell ref="AJ12:AJ13"/>
    <mergeCell ref="AK12:AK13"/>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s>
  <phoneticPr fontId="5"/>
  <conditionalFormatting sqref="C24:V24">
    <cfRule type="expression" dxfId="23" priority="306">
      <formula>$B24="1"</formula>
    </cfRule>
  </conditionalFormatting>
  <conditionalFormatting sqref="C25:Z31">
    <cfRule type="expression" dxfId="22" priority="1">
      <formula>$B25="1"</formula>
    </cfRule>
  </conditionalFormatting>
  <conditionalFormatting sqref="C53:Z64">
    <cfRule type="expression" dxfId="21" priority="28">
      <formula>$B53="1"</formula>
    </cfRule>
  </conditionalFormatting>
  <conditionalFormatting sqref="C86:Z97">
    <cfRule type="expression" dxfId="20" priority="16">
      <formula>$B86="1"</formula>
    </cfRule>
  </conditionalFormatting>
  <conditionalFormatting sqref="C119:Z130">
    <cfRule type="expression" dxfId="19" priority="4">
      <formula>$B119="1"</formula>
    </cfRule>
  </conditionalFormatting>
  <conditionalFormatting sqref="AA12:AI31">
    <cfRule type="expression" dxfId="18" priority="172">
      <formula>$AK12="1"</formula>
    </cfRule>
  </conditionalFormatting>
  <conditionalFormatting sqref="AA45:AI64">
    <cfRule type="expression" dxfId="17" priority="148">
      <formula>$AK45="1"</formula>
    </cfRule>
  </conditionalFormatting>
  <conditionalFormatting sqref="AA78:AI97">
    <cfRule type="expression" dxfId="16" priority="124">
      <formula>$AK78="1"</formula>
    </cfRule>
  </conditionalFormatting>
  <conditionalFormatting sqref="AA111:AI130">
    <cfRule type="expression" dxfId="15" priority="100">
      <formula>$AK111="1"</formula>
    </cfRule>
  </conditionalFormatting>
  <dataValidations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topLeftCell="A7" zoomScale="80" zoomScaleNormal="80" zoomScaleSheetLayoutView="75" workbookViewId="0">
      <selection activeCell="A2" sqref="A2"/>
    </sheetView>
  </sheetViews>
  <sheetFormatPr defaultColWidth="13" defaultRowHeight="13"/>
  <cols>
    <col min="1" max="1" width="3.6328125" style="45" customWidth="1"/>
    <col min="2" max="2" width="5.6328125" style="22" customWidth="1"/>
    <col min="3" max="3" width="2.36328125" style="22" customWidth="1"/>
    <col min="4" max="4" width="3.36328125" style="22" customWidth="1"/>
    <col min="5" max="5" width="4.90625" style="22" customWidth="1"/>
    <col min="6" max="6" width="9.6328125" style="22" customWidth="1"/>
    <col min="7" max="7" width="7.08984375" style="22" customWidth="1"/>
    <col min="8" max="26" width="2.90625" style="22" customWidth="1"/>
    <col min="27" max="27" width="3.6328125" style="22" customWidth="1"/>
    <col min="28" max="29" width="2.90625" style="22" customWidth="1"/>
    <col min="30" max="30" width="7.6328125" style="22" customWidth="1"/>
    <col min="31" max="31" width="6.90625" style="22" customWidth="1"/>
    <col min="32" max="32" width="5.90625" style="22" customWidth="1"/>
    <col min="33" max="33" width="16.90625" style="22" customWidth="1"/>
    <col min="34" max="34" width="23.90625" style="22" customWidth="1"/>
    <col min="35" max="35" width="11.08984375" style="22" customWidth="1"/>
    <col min="36" max="36" width="5.6328125" style="45" customWidth="1"/>
    <col min="37" max="16384" width="13" style="22"/>
  </cols>
  <sheetData>
    <row r="1" spans="1:50" ht="30" customHeight="1">
      <c r="A1" s="44"/>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44"/>
    </row>
    <row r="2" spans="1:50" ht="18" customHeight="1" thickBot="1">
      <c r="C2" s="2"/>
      <c r="D2" s="2"/>
      <c r="E2" s="590" t="str">
        <f>【入力用】日本協会登録用紙!E2</f>
        <v>Ａ 表 （日本協会）</v>
      </c>
      <c r="F2" s="591"/>
      <c r="G2" s="591"/>
      <c r="H2" s="3"/>
      <c r="I2" s="3"/>
      <c r="J2" s="3"/>
      <c r="K2" s="3"/>
      <c r="L2" s="705">
        <v>2025</v>
      </c>
      <c r="M2" s="705"/>
      <c r="N2" s="3" t="s">
        <v>49</v>
      </c>
      <c r="O2" s="3"/>
      <c r="P2" s="3"/>
      <c r="Q2" s="3"/>
      <c r="R2" s="3" t="s">
        <v>50</v>
      </c>
      <c r="S2" s="3"/>
      <c r="T2" s="3"/>
      <c r="U2" s="46" t="s">
        <v>55</v>
      </c>
      <c r="V2" s="758" t="s">
        <v>256</v>
      </c>
      <c r="W2" s="758"/>
      <c r="X2" s="47">
        <f>IF(AA8&lt;29,1,IF(AA8&lt;57,2,IF(AA8&lt;85,3,4)))</f>
        <v>1</v>
      </c>
      <c r="Y2" s="48"/>
      <c r="Z2" s="3"/>
      <c r="AA2" s="3"/>
      <c r="AB2" s="49"/>
      <c r="AC2" s="3"/>
      <c r="AD2" s="3"/>
      <c r="AE2" s="3"/>
      <c r="AF2" s="3" t="s">
        <v>51</v>
      </c>
      <c r="AG2" s="2"/>
      <c r="AH2" s="2"/>
      <c r="AI2" s="2"/>
    </row>
    <row r="3" spans="1:50" ht="18.75" customHeight="1">
      <c r="C3" s="50"/>
      <c r="D3" s="51"/>
      <c r="E3" s="51"/>
      <c r="F3" s="52"/>
      <c r="G3" s="53"/>
      <c r="H3" s="727" t="s">
        <v>12</v>
      </c>
      <c r="I3" s="54"/>
      <c r="J3" s="54"/>
      <c r="K3" s="55"/>
      <c r="L3" s="54"/>
      <c r="M3" s="55"/>
      <c r="N3" s="56" t="str">
        <f>【入力用】チーム登録!D37</f>
        <v>○</v>
      </c>
      <c r="O3" s="56" t="str">
        <f>【入力用】チーム登録!D38</f>
        <v>○</v>
      </c>
      <c r="P3" s="55"/>
      <c r="Q3" s="55"/>
      <c r="R3" s="55"/>
      <c r="S3" s="55"/>
      <c r="T3" s="55"/>
      <c r="U3" s="55"/>
      <c r="V3" s="55"/>
      <c r="W3" s="55"/>
      <c r="X3" s="55"/>
      <c r="Y3" s="55"/>
      <c r="Z3" s="55"/>
      <c r="AA3" s="55"/>
      <c r="AB3" s="55"/>
      <c r="AC3" s="57"/>
      <c r="AD3" s="104"/>
      <c r="AE3" s="105"/>
      <c r="AF3" s="105"/>
      <c r="AG3" s="105"/>
      <c r="AH3" s="105"/>
      <c r="AI3" s="106"/>
      <c r="AJ3" s="58"/>
    </row>
    <row r="4" spans="1:50" ht="28.5" customHeight="1">
      <c r="C4" s="724" t="s">
        <v>8</v>
      </c>
      <c r="D4" s="591"/>
      <c r="E4" s="725"/>
      <c r="F4" s="59"/>
      <c r="G4" s="97"/>
      <c r="H4" s="728"/>
      <c r="I4" s="585" t="s">
        <v>13</v>
      </c>
      <c r="J4" s="585" t="s">
        <v>19</v>
      </c>
      <c r="K4" s="585" t="s">
        <v>20</v>
      </c>
      <c r="L4" s="585" t="s">
        <v>21</v>
      </c>
      <c r="M4" s="585" t="s">
        <v>22</v>
      </c>
      <c r="N4" s="585" t="s">
        <v>23</v>
      </c>
      <c r="O4" s="585" t="s">
        <v>24</v>
      </c>
      <c r="P4" s="585" t="s">
        <v>25</v>
      </c>
      <c r="Q4" s="585" t="s">
        <v>26</v>
      </c>
      <c r="R4" s="585" t="s">
        <v>54</v>
      </c>
      <c r="S4" s="585" t="s">
        <v>27</v>
      </c>
      <c r="T4" s="585" t="s">
        <v>28</v>
      </c>
      <c r="U4" s="585" t="s">
        <v>29</v>
      </c>
      <c r="V4" s="585" t="s">
        <v>30</v>
      </c>
      <c r="W4" s="585" t="s">
        <v>31</v>
      </c>
      <c r="X4" s="585" t="s">
        <v>32</v>
      </c>
      <c r="Y4" s="585" t="s">
        <v>33</v>
      </c>
      <c r="Z4" s="585" t="s">
        <v>34</v>
      </c>
      <c r="AA4" s="585" t="s">
        <v>35</v>
      </c>
      <c r="AB4" s="585" t="s">
        <v>36</v>
      </c>
      <c r="AC4" s="598" t="s">
        <v>37</v>
      </c>
      <c r="AD4" s="107">
        <v>1</v>
      </c>
      <c r="AE4" s="678" t="s">
        <v>500</v>
      </c>
      <c r="AF4" s="678"/>
      <c r="AG4" s="678"/>
      <c r="AH4" s="678"/>
      <c r="AI4" s="679"/>
      <c r="AJ4" s="58"/>
    </row>
    <row r="5" spans="1:50" ht="30" customHeight="1">
      <c r="C5" s="726"/>
      <c r="D5" s="591"/>
      <c r="E5" s="725"/>
      <c r="F5" s="699">
        <f>【入力用】チーム登録!D18</f>
        <v>0</v>
      </c>
      <c r="G5" s="700"/>
      <c r="H5" s="728"/>
      <c r="I5" s="586"/>
      <c r="J5" s="586"/>
      <c r="K5" s="586"/>
      <c r="L5" s="586"/>
      <c r="M5" s="586"/>
      <c r="N5" s="586"/>
      <c r="O5" s="586"/>
      <c r="P5" s="586"/>
      <c r="Q5" s="586"/>
      <c r="R5" s="586"/>
      <c r="S5" s="586"/>
      <c r="T5" s="586"/>
      <c r="U5" s="586"/>
      <c r="V5" s="586"/>
      <c r="W5" s="586"/>
      <c r="X5" s="586"/>
      <c r="Y5" s="586"/>
      <c r="Z5" s="586"/>
      <c r="AA5" s="586"/>
      <c r="AB5" s="586"/>
      <c r="AC5" s="599"/>
      <c r="AD5" s="108">
        <v>2</v>
      </c>
      <c r="AE5" s="680" t="s">
        <v>499</v>
      </c>
      <c r="AF5" s="680"/>
      <c r="AG5" s="680"/>
      <c r="AH5" s="680"/>
      <c r="AI5" s="681"/>
      <c r="AJ5" s="58"/>
    </row>
    <row r="6" spans="1:50" ht="9" customHeight="1">
      <c r="C6" s="733" t="s">
        <v>9</v>
      </c>
      <c r="D6" s="591"/>
      <c r="E6" s="725"/>
      <c r="F6" s="59"/>
      <c r="G6" s="62"/>
      <c r="H6" s="728"/>
      <c r="I6" s="586"/>
      <c r="J6" s="586"/>
      <c r="K6" s="586"/>
      <c r="L6" s="586"/>
      <c r="M6" s="586"/>
      <c r="N6" s="586"/>
      <c r="O6" s="586"/>
      <c r="P6" s="586"/>
      <c r="Q6" s="586"/>
      <c r="R6" s="586"/>
      <c r="S6" s="586"/>
      <c r="T6" s="586"/>
      <c r="U6" s="586"/>
      <c r="V6" s="586"/>
      <c r="W6" s="586"/>
      <c r="X6" s="586"/>
      <c r="Y6" s="586"/>
      <c r="Z6" s="586"/>
      <c r="AA6" s="586"/>
      <c r="AB6" s="586"/>
      <c r="AC6" s="599"/>
      <c r="AD6" s="109"/>
      <c r="AE6" s="110"/>
      <c r="AF6" s="110"/>
      <c r="AG6" s="110"/>
      <c r="AH6" s="110"/>
      <c r="AI6" s="111"/>
      <c r="AJ6" s="58"/>
    </row>
    <row r="7" spans="1:50" ht="27.75" customHeight="1" thickBot="1">
      <c r="C7" s="734"/>
      <c r="D7" s="710"/>
      <c r="E7" s="711"/>
      <c r="F7" s="59"/>
      <c r="G7" s="64">
        <f>【入力用】チーム登録!E18</f>
        <v>0</v>
      </c>
      <c r="H7" s="729"/>
      <c r="I7" s="587"/>
      <c r="J7" s="587"/>
      <c r="K7" s="587"/>
      <c r="L7" s="587"/>
      <c r="M7" s="587"/>
      <c r="N7" s="587"/>
      <c r="O7" s="587"/>
      <c r="P7" s="587"/>
      <c r="Q7" s="587"/>
      <c r="R7" s="587"/>
      <c r="S7" s="587"/>
      <c r="T7" s="587"/>
      <c r="U7" s="587"/>
      <c r="V7" s="587"/>
      <c r="W7" s="587"/>
      <c r="X7" s="587"/>
      <c r="Y7" s="587"/>
      <c r="Z7" s="587"/>
      <c r="AA7" s="587"/>
      <c r="AB7" s="587"/>
      <c r="AC7" s="600"/>
      <c r="AD7" s="108">
        <v>3</v>
      </c>
      <c r="AE7" s="112" t="s">
        <v>47</v>
      </c>
      <c r="AF7" s="110"/>
      <c r="AG7" s="110"/>
      <c r="AH7" s="110"/>
      <c r="AI7" s="111"/>
      <c r="AJ7" s="58"/>
      <c r="AK7" s="25"/>
    </row>
    <row r="8" spans="1:50" ht="13.5" customHeight="1">
      <c r="C8" s="712" t="s">
        <v>7</v>
      </c>
      <c r="D8" s="713"/>
      <c r="E8" s="714"/>
      <c r="F8" s="671">
        <f>【入力用】チーム登録!D14</f>
        <v>0</v>
      </c>
      <c r="G8" s="672"/>
      <c r="H8" s="672"/>
      <c r="I8" s="672"/>
      <c r="J8" s="672"/>
      <c r="K8" s="672"/>
      <c r="L8" s="672"/>
      <c r="M8" s="672"/>
      <c r="N8" s="672"/>
      <c r="O8" s="672"/>
      <c r="P8" s="672"/>
      <c r="Q8" s="672"/>
      <c r="R8" s="672"/>
      <c r="S8" s="672"/>
      <c r="T8" s="675" t="s">
        <v>42</v>
      </c>
      <c r="U8" s="675"/>
      <c r="V8" s="675"/>
      <c r="W8" s="675"/>
      <c r="X8" s="675"/>
      <c r="Y8" s="675"/>
      <c r="Z8" s="604" t="s">
        <v>57</v>
      </c>
      <c r="AA8" s="788">
        <f>4-COUNTBLANK(E20:E23)+8-COUNTBLANK(C24:C31)+16-(COUNTBLANK(AA12:AA31)-4)+12-COUNTBLANK(C53:C64)+16-(COUNTBLANK(AA45:AA64)-4)+12-COUNTBLANK(C86:C97)+16-(COUNTBLANK(AA78:AA97)-4)+12-COUNTBLANK(C119:C130)+16-(COUNTBLANK(AA111:AA130)-4)</f>
        <v>0</v>
      </c>
      <c r="AB8" s="604" t="s">
        <v>58</v>
      </c>
      <c r="AC8" s="604" t="s">
        <v>59</v>
      </c>
      <c r="AD8" s="665">
        <v>4</v>
      </c>
      <c r="AE8" s="682" t="s">
        <v>48</v>
      </c>
      <c r="AF8" s="682"/>
      <c r="AG8" s="682"/>
      <c r="AH8" s="682"/>
      <c r="AI8" s="683"/>
      <c r="AJ8" s="660"/>
    </row>
    <row r="9" spans="1:50" ht="13.5" customHeight="1" thickBot="1">
      <c r="C9" s="734"/>
      <c r="D9" s="710"/>
      <c r="E9" s="711"/>
      <c r="F9" s="673"/>
      <c r="G9" s="674"/>
      <c r="H9" s="674"/>
      <c r="I9" s="674"/>
      <c r="J9" s="674"/>
      <c r="K9" s="674"/>
      <c r="L9" s="674"/>
      <c r="M9" s="674"/>
      <c r="N9" s="674"/>
      <c r="O9" s="674"/>
      <c r="P9" s="674"/>
      <c r="Q9" s="674"/>
      <c r="R9" s="674"/>
      <c r="S9" s="674"/>
      <c r="T9" s="676" t="s">
        <v>43</v>
      </c>
      <c r="U9" s="676"/>
      <c r="V9" s="676"/>
      <c r="W9" s="676"/>
      <c r="X9" s="676"/>
      <c r="Y9" s="676"/>
      <c r="Z9" s="605"/>
      <c r="AA9" s="789"/>
      <c r="AB9" s="605"/>
      <c r="AC9" s="605"/>
      <c r="AD9" s="666"/>
      <c r="AE9" s="684"/>
      <c r="AF9" s="684"/>
      <c r="AG9" s="684"/>
      <c r="AH9" s="684"/>
      <c r="AI9" s="685"/>
      <c r="AJ9" s="660"/>
    </row>
    <row r="10" spans="1:50" ht="13.5" customHeight="1">
      <c r="C10" s="712" t="s">
        <v>14</v>
      </c>
      <c r="D10" s="713"/>
      <c r="E10" s="714"/>
      <c r="F10" s="67" t="s">
        <v>15</v>
      </c>
      <c r="G10" s="718">
        <f>【入力用】チーム登録!D21</f>
        <v>0</v>
      </c>
      <c r="H10" s="719"/>
      <c r="I10" s="719"/>
      <c r="J10" s="719"/>
      <c r="K10" s="719"/>
      <c r="L10" s="719"/>
      <c r="M10" s="719"/>
      <c r="N10" s="719"/>
      <c r="O10" s="719"/>
      <c r="P10" s="719"/>
      <c r="Q10" s="719"/>
      <c r="R10" s="719"/>
      <c r="S10" s="719"/>
      <c r="T10" s="719"/>
      <c r="U10" s="719"/>
      <c r="V10" s="719"/>
      <c r="W10" s="719"/>
      <c r="X10" s="719"/>
      <c r="Y10" s="719"/>
      <c r="Z10" s="720"/>
      <c r="AA10" s="583" t="s">
        <v>17</v>
      </c>
      <c r="AB10" s="661" t="s">
        <v>10</v>
      </c>
      <c r="AC10" s="661"/>
      <c r="AD10" s="655"/>
      <c r="AE10" s="655" t="s">
        <v>11</v>
      </c>
      <c r="AF10" s="655"/>
      <c r="AG10" s="68" t="s">
        <v>38</v>
      </c>
      <c r="AH10" s="655" t="s">
        <v>40</v>
      </c>
      <c r="AI10" s="748" t="s">
        <v>41</v>
      </c>
      <c r="AJ10" s="659"/>
      <c r="AU10" s="653"/>
      <c r="AV10" s="653"/>
      <c r="AW10" s="653"/>
      <c r="AX10" s="654"/>
    </row>
    <row r="11" spans="1:50" ht="13.5" customHeight="1" thickBot="1">
      <c r="C11" s="709" t="s">
        <v>6</v>
      </c>
      <c r="D11" s="710"/>
      <c r="E11" s="711"/>
      <c r="F11" s="69">
        <f>【入力用】チーム登録!D20</f>
        <v>0</v>
      </c>
      <c r="G11" s="721"/>
      <c r="H11" s="722"/>
      <c r="I11" s="722"/>
      <c r="J11" s="722"/>
      <c r="K11" s="722"/>
      <c r="L11" s="722"/>
      <c r="M11" s="722"/>
      <c r="N11" s="722"/>
      <c r="O11" s="722"/>
      <c r="P11" s="722"/>
      <c r="Q11" s="722"/>
      <c r="R11" s="722"/>
      <c r="S11" s="722"/>
      <c r="T11" s="722"/>
      <c r="U11" s="722"/>
      <c r="V11" s="722"/>
      <c r="W11" s="722"/>
      <c r="X11" s="722"/>
      <c r="Y11" s="722"/>
      <c r="Z11" s="723"/>
      <c r="AA11" s="584"/>
      <c r="AB11" s="589"/>
      <c r="AC11" s="589"/>
      <c r="AD11" s="589"/>
      <c r="AE11" s="589"/>
      <c r="AF11" s="589"/>
      <c r="AG11" s="98" t="s">
        <v>39</v>
      </c>
      <c r="AH11" s="589"/>
      <c r="AI11" s="749"/>
      <c r="AJ11" s="660"/>
      <c r="AU11" s="653"/>
      <c r="AV11" s="653"/>
      <c r="AW11" s="653"/>
      <c r="AX11" s="654"/>
    </row>
    <row r="12" spans="1:50" ht="13.5" customHeight="1">
      <c r="B12" s="70">
        <f>COUNTBLANK(E20:E23)</f>
        <v>4</v>
      </c>
      <c r="C12" s="712" t="s">
        <v>14</v>
      </c>
      <c r="D12" s="713"/>
      <c r="E12" s="714"/>
      <c r="F12" s="71" t="s">
        <v>15</v>
      </c>
      <c r="G12" s="592">
        <f>【入力用】チーム登録!D32</f>
        <v>0</v>
      </c>
      <c r="H12" s="593"/>
      <c r="I12" s="593"/>
      <c r="J12" s="593"/>
      <c r="K12" s="593"/>
      <c r="L12" s="593"/>
      <c r="M12" s="593"/>
      <c r="N12" s="593"/>
      <c r="O12" s="593"/>
      <c r="P12" s="593"/>
      <c r="Q12" s="593"/>
      <c r="R12" s="593"/>
      <c r="S12" s="593"/>
      <c r="T12" s="593"/>
      <c r="U12" s="593"/>
      <c r="V12" s="593"/>
      <c r="W12" s="593"/>
      <c r="X12" s="593"/>
      <c r="Y12" s="593"/>
      <c r="Z12" s="593"/>
      <c r="AA12" s="596" t="str">
        <f>IF(ISERROR(VLOOKUP(AJ12,【入力用】個人登録票!$A$21:$P$50,2,FALSE)),"",VLOOKUP(AJ12,【入力用】個人登録票!$A$21:$P$50,2,FALSE)) &amp; IF(ISERROR(VLOOKUP(AJ12,【入力用】個人登録票!$A$59:$P$127,2,FALSE)),"",VLOOKUP(AJ12,【入力用】個人登録票!$A$59:$P$127,2,FALSE))</f>
        <v/>
      </c>
      <c r="AB12" s="588" t="str">
        <f>IF(ISERROR(VLOOKUP(AJ12,【入力用】個人登録票!$A$21:$P$50,5,FALSE)),"",VLOOKUP(AJ12,【入力用】個人登録票!$A$21:$P$50,5,FALSE)) &amp; IF(ISERROR(VLOOKUP(AJ12,【入力用】個人登録票!$A$59:$P$127,5,FALSE)),"",VLOOKUP(AJ12,【入力用】個人登録票!$A$59:$P$127,5,FALSE))</f>
        <v/>
      </c>
      <c r="AC12" s="589"/>
      <c r="AD12" s="589"/>
      <c r="AE12" s="636" t="str">
        <f>TEXT(IF(ISERROR(VLOOKUP(AJ12,【入力用】個人登録票!$A$21:$P$50,12,FALSE)),"",VLOOKUP(AJ12,【入力用】個人登録票!$A$21:$P$50,12,FALSE)) &amp; IF(ISERROR(VLOOKUP(AJ12,【入力用】個人登録票!$A$59:$P$127,12,FALSE)),"",VLOOKUP(AJ12,【入力用】個人登録票!$A$59:$P$127,12,FALSE)),"yyyy/m/d")</f>
        <v/>
      </c>
      <c r="AF12" s="637"/>
      <c r="AG12" s="611" t="str">
        <f>IF(AA12="","",$F$8)</f>
        <v/>
      </c>
      <c r="AH12" s="634" t="str">
        <f>IF(ISERROR(VLOOKUP(AJ12,【入力用】個人登録票!$A$21:$Q$50,17,FALSE)),"",VLOOKUP(AJ12,【入力用】個人登録票!$A$21:$Q$50,17,FALSE)) &amp; IF(ISERROR(VLOOKUP(AJ12,【入力用】個人登録票!$A$59:$Q$127,17,FALSE)),"",VLOOKUP(AJ12,【入力用】個人登録票!$A$59:$Q$127,17,FALSE))</f>
        <v/>
      </c>
      <c r="AI12" s="657" t="str">
        <f>IF(ISERROR(VLOOKUP(AJ12,【入力用】個人登録票!$A$21:$P$50,16,FALSE)),"",VLOOKUP(AJ12,【入力用】個人登録票!$A$21:$P$50,16,FALSE)) &amp; IF(ISERROR(VLOOKUP(AJ12,【入力用】個人登録票!$A$59:$P$127,16,FALSE)),"",VLOOKUP(AJ12,【入力用】個人登録票!$A$59:$P$127,16,FALSE))</f>
        <v/>
      </c>
      <c r="AJ12" s="662" t="s">
        <v>401</v>
      </c>
      <c r="AK12" s="663"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618" t="s">
        <v>5</v>
      </c>
      <c r="D13" s="619"/>
      <c r="E13" s="620"/>
      <c r="F13" s="72">
        <f>【入力用】チーム登録!E32</f>
        <v>0</v>
      </c>
      <c r="G13" s="594"/>
      <c r="H13" s="595"/>
      <c r="I13" s="595"/>
      <c r="J13" s="595"/>
      <c r="K13" s="595"/>
      <c r="L13" s="595"/>
      <c r="M13" s="595"/>
      <c r="N13" s="595"/>
      <c r="O13" s="595"/>
      <c r="P13" s="595"/>
      <c r="Q13" s="595"/>
      <c r="R13" s="595"/>
      <c r="S13" s="595"/>
      <c r="T13" s="595"/>
      <c r="U13" s="595"/>
      <c r="V13" s="595"/>
      <c r="W13" s="595"/>
      <c r="X13" s="595"/>
      <c r="Y13" s="595"/>
      <c r="Z13" s="595"/>
      <c r="AA13" s="597"/>
      <c r="AB13" s="589"/>
      <c r="AC13" s="589"/>
      <c r="AD13" s="589"/>
      <c r="AE13" s="638"/>
      <c r="AF13" s="639"/>
      <c r="AG13" s="611"/>
      <c r="AH13" s="635"/>
      <c r="AI13" s="658"/>
      <c r="AJ13" s="662"/>
      <c r="AK13" s="664"/>
    </row>
    <row r="14" spans="1:50" ht="13.5" customHeight="1">
      <c r="C14" s="706" t="s">
        <v>4</v>
      </c>
      <c r="D14" s="707"/>
      <c r="E14" s="708"/>
      <c r="F14" s="625">
        <f>【入力用】チーム登録!D31</f>
        <v>0</v>
      </c>
      <c r="G14" s="626"/>
      <c r="H14" s="626"/>
      <c r="I14" s="626"/>
      <c r="J14" s="626"/>
      <c r="K14" s="626"/>
      <c r="L14" s="626"/>
      <c r="M14" s="627"/>
      <c r="N14" s="677" t="s">
        <v>45</v>
      </c>
      <c r="O14" s="677"/>
      <c r="P14" s="677"/>
      <c r="Q14" s="602">
        <f>【入力用】チーム登録!D33</f>
        <v>0</v>
      </c>
      <c r="R14" s="602"/>
      <c r="S14" s="602"/>
      <c r="T14" s="602"/>
      <c r="U14" s="602"/>
      <c r="V14" s="602"/>
      <c r="W14" s="602"/>
      <c r="X14" s="602"/>
      <c r="Y14" s="602"/>
      <c r="Z14" s="603"/>
      <c r="AA14" s="596" t="str">
        <f>IF(ISERROR(VLOOKUP(AJ14,【入力用】個人登録票!$A$21:$P$50,2,FALSE)),"",VLOOKUP(AJ14,【入力用】個人登録票!$A$21:$P$50,2,FALSE)) &amp; IF(ISERROR(VLOOKUP(AJ14,【入力用】個人登録票!$A$59:$P$127,2,FALSE)),"",VLOOKUP(AJ14,【入力用】個人登録票!$A$59:$P$127,2,FALSE))</f>
        <v/>
      </c>
      <c r="AB14" s="588" t="str">
        <f>IF(ISERROR(VLOOKUP(AJ14,【入力用】個人登録票!$A$21:$P$50,5,FALSE)),"",VLOOKUP(AJ14,【入力用】個人登録票!$A$21:$P$50,5,FALSE)) &amp; IF(ISERROR(VLOOKUP(AJ14,【入力用】個人登録票!$A$59:$P$127,5,FALSE)),"",VLOOKUP(AJ14,【入力用】個人登録票!$A$59:$P$127,5,FALSE))</f>
        <v/>
      </c>
      <c r="AC14" s="589"/>
      <c r="AD14" s="589"/>
      <c r="AE14" s="636" t="str">
        <f>TEXT(IF(ISERROR(VLOOKUP(AJ14,【入力用】個人登録票!$A$21:$P$50,12,FALSE)),"",VLOOKUP(AJ14,【入力用】個人登録票!$A$21:$P$50,12,FALSE)) &amp; IF(ISERROR(VLOOKUP(AJ14,【入力用】個人登録票!$A$59:$P$127,12,FALSE)),"",VLOOKUP(AJ14,【入力用】個人登録票!$A$59:$P$127,12,FALSE)),"yyyy/m/d")</f>
        <v/>
      </c>
      <c r="AF14" s="637"/>
      <c r="AG14" s="611" t="str">
        <f>IF(AA14="","",$F$8)</f>
        <v/>
      </c>
      <c r="AH14" s="634" t="str">
        <f>IF(ISERROR(VLOOKUP(AJ14,【入力用】個人登録票!$A$21:$Q$50,17,FALSE)),"",VLOOKUP(AJ14,【入力用】個人登録票!$A$21:$Q$50,17,FALSE)) &amp; IF(ISERROR(VLOOKUP(AJ14,【入力用】個人登録票!$A$59:$Q$127,17,FALSE)),"",VLOOKUP(AJ14,【入力用】個人登録票!$A$59:$Q$127,17,FALSE))</f>
        <v/>
      </c>
      <c r="AI14" s="669" t="str">
        <f>IF(ISERROR(VLOOKUP(AJ14,【入力用】個人登録票!$A$21:$P$50,16,FALSE)),"",VLOOKUP(AJ14,【入力用】個人登録票!$A$21:$P$50,16,FALSE)) &amp; IF(ISERROR(VLOOKUP(AJ14,【入力用】個人登録票!$A$63:$P$127,16,FALSE)),"",VLOOKUP(AJ14,【入力用】個人登録票!$A$63:$P$127,16,FALSE))</f>
        <v/>
      </c>
      <c r="AJ14" s="662" t="s">
        <v>395</v>
      </c>
      <c r="AK14" s="663"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73"/>
      <c r="C15" s="709" t="s">
        <v>3</v>
      </c>
      <c r="D15" s="710"/>
      <c r="E15" s="711"/>
      <c r="F15" s="628"/>
      <c r="G15" s="629"/>
      <c r="H15" s="629"/>
      <c r="I15" s="629"/>
      <c r="J15" s="629"/>
      <c r="K15" s="629"/>
      <c r="L15" s="629"/>
      <c r="M15" s="630"/>
      <c r="N15" s="717" t="s">
        <v>44</v>
      </c>
      <c r="O15" s="717"/>
      <c r="P15" s="717"/>
      <c r="Q15" s="621">
        <f>【入力用】チーム登録!D34</f>
        <v>0</v>
      </c>
      <c r="R15" s="621"/>
      <c r="S15" s="621"/>
      <c r="T15" s="621"/>
      <c r="U15" s="621"/>
      <c r="V15" s="621"/>
      <c r="W15" s="621"/>
      <c r="X15" s="621"/>
      <c r="Y15" s="621"/>
      <c r="Z15" s="622"/>
      <c r="AA15" s="597"/>
      <c r="AB15" s="589"/>
      <c r="AC15" s="589"/>
      <c r="AD15" s="589"/>
      <c r="AE15" s="638"/>
      <c r="AF15" s="639"/>
      <c r="AG15" s="611"/>
      <c r="AH15" s="635"/>
      <c r="AI15" s="670"/>
      <c r="AJ15" s="662"/>
      <c r="AK15" s="664"/>
    </row>
    <row r="16" spans="1:50" ht="13.5" customHeight="1">
      <c r="A16" s="73"/>
      <c r="C16" s="712" t="s">
        <v>14</v>
      </c>
      <c r="D16" s="713"/>
      <c r="E16" s="714"/>
      <c r="F16" s="715">
        <f>【入力用】チーム登録!D23</f>
        <v>0</v>
      </c>
      <c r="G16" s="715"/>
      <c r="H16" s="715"/>
      <c r="I16" s="715"/>
      <c r="J16" s="715"/>
      <c r="K16" s="715"/>
      <c r="L16" s="715"/>
      <c r="M16" s="715"/>
      <c r="N16" s="612" t="s">
        <v>64</v>
      </c>
      <c r="O16" s="613"/>
      <c r="P16" s="614"/>
      <c r="Q16" s="715">
        <f>【入力用】チーム登録!D35</f>
        <v>0</v>
      </c>
      <c r="R16" s="715"/>
      <c r="S16" s="715"/>
      <c r="T16" s="715"/>
      <c r="U16" s="715"/>
      <c r="V16" s="715"/>
      <c r="W16" s="715"/>
      <c r="X16" s="715"/>
      <c r="Y16" s="715"/>
      <c r="Z16" s="716"/>
      <c r="AA16" s="596" t="str">
        <f>IF(ISERROR(VLOOKUP(AJ16,【入力用】個人登録票!$A$21:$P$50,2,FALSE)),"",VLOOKUP(AJ16,【入力用】個人登録票!$A$21:$P$50,2,FALSE)) &amp; IF(ISERROR(VLOOKUP(AJ16,【入力用】個人登録票!$A$59:$P$127,2,FALSE)),"",VLOOKUP(AJ16,【入力用】個人登録票!$A$59:$P$127,2,FALSE))</f>
        <v/>
      </c>
      <c r="AB16" s="588" t="str">
        <f>IF(ISERROR(VLOOKUP(AJ16,【入力用】個人登録票!$A$21:$P$50,5,FALSE)),"",VLOOKUP(AJ16,【入力用】個人登録票!$A$21:$P$50,5,FALSE)) &amp; IF(ISERROR(VLOOKUP(AJ16,【入力用】個人登録票!$A$59:$P$127,5,FALSE)),"",VLOOKUP(AJ16,【入力用】個人登録票!$A$59:$P$127,5,FALSE))</f>
        <v/>
      </c>
      <c r="AC16" s="589"/>
      <c r="AD16" s="589"/>
      <c r="AE16" s="636" t="str">
        <f>TEXT(IF(ISERROR(VLOOKUP(AJ16,【入力用】個人登録票!$A$21:$P$50,12,FALSE)),"",VLOOKUP(AJ16,【入力用】個人登録票!$A$21:$P$50,12,FALSE)) &amp; IF(ISERROR(VLOOKUP(AJ16,【入力用】個人登録票!$A$59:$P$127,12,FALSE)),"",VLOOKUP(AJ16,【入力用】個人登録票!$A$59:$P$127,12,FALSE)),"yyyy/m/d")</f>
        <v/>
      </c>
      <c r="AF16" s="637"/>
      <c r="AG16" s="611" t="str">
        <f>IF(AA16="","",$F$8)</f>
        <v/>
      </c>
      <c r="AH16" s="634" t="str">
        <f>IF(ISERROR(VLOOKUP(AJ16,【入力用】個人登録票!$A$21:$Q$50,17,FALSE)),"",VLOOKUP(AJ16,【入力用】個人登録票!$A$21:$Q$50,17,FALSE)) &amp; IF(ISERROR(VLOOKUP(AJ16,【入力用】個人登録票!$A$59:$Q$127,17,FALSE)),"",VLOOKUP(AJ16,【入力用】個人登録票!$A$59:$Q$127,17,FALSE))</f>
        <v/>
      </c>
      <c r="AI16" s="669" t="str">
        <f>IF(ISERROR(VLOOKUP(AJ16,【入力用】個人登録票!$A$21:$P$50,16,FALSE)),"",VLOOKUP(AJ16,【入力用】個人登録票!$A$21:$P$50,16,FALSE)) &amp; IF(ISERROR(VLOOKUP(AJ16,【入力用】個人登録票!$A$63:$P$127,16,FALSE)),"",VLOOKUP(AJ16,【入力用】個人登録票!$A$63:$P$127,16,FALSE))</f>
        <v/>
      </c>
      <c r="AJ16" s="662" t="s">
        <v>396</v>
      </c>
      <c r="AK16" s="663" t="str">
        <f>IF(ISERROR(VLOOKUP(AJ16,#REF!,18,FALSE)),"",VLOOKUP(AJ16,#REF!,18,FALSE)) &amp; IF(ISERROR(VLOOKUP(AJ16,#REF!,18,FALSE)),"",VLOOKUP(AJ16,#REF!,18,FALSE))</f>
        <v/>
      </c>
    </row>
    <row r="17" spans="1:38" ht="13.5" customHeight="1">
      <c r="A17" s="74"/>
      <c r="C17" s="618" t="s">
        <v>2</v>
      </c>
      <c r="D17" s="619"/>
      <c r="E17" s="620"/>
      <c r="F17" s="602"/>
      <c r="G17" s="602"/>
      <c r="H17" s="602"/>
      <c r="I17" s="602"/>
      <c r="J17" s="602"/>
      <c r="K17" s="602"/>
      <c r="L17" s="602"/>
      <c r="M17" s="602"/>
      <c r="N17" s="615"/>
      <c r="O17" s="616"/>
      <c r="P17" s="617"/>
      <c r="Q17" s="602"/>
      <c r="R17" s="602"/>
      <c r="S17" s="602"/>
      <c r="T17" s="602"/>
      <c r="U17" s="602"/>
      <c r="V17" s="602"/>
      <c r="W17" s="602"/>
      <c r="X17" s="602"/>
      <c r="Y17" s="602"/>
      <c r="Z17" s="603"/>
      <c r="AA17" s="597"/>
      <c r="AB17" s="589"/>
      <c r="AC17" s="589"/>
      <c r="AD17" s="589"/>
      <c r="AE17" s="638"/>
      <c r="AF17" s="639"/>
      <c r="AG17" s="611"/>
      <c r="AH17" s="635"/>
      <c r="AI17" s="670"/>
      <c r="AJ17" s="662"/>
      <c r="AK17" s="664"/>
    </row>
    <row r="18" spans="1:38" ht="13.5" customHeight="1">
      <c r="A18" s="73"/>
      <c r="C18" s="769" t="s">
        <v>17</v>
      </c>
      <c r="D18" s="770"/>
      <c r="E18" s="589" t="s">
        <v>10</v>
      </c>
      <c r="F18" s="589"/>
      <c r="G18" s="589" t="s">
        <v>11</v>
      </c>
      <c r="H18" s="589"/>
      <c r="I18" s="632" t="s">
        <v>38</v>
      </c>
      <c r="J18" s="632"/>
      <c r="K18" s="632"/>
      <c r="L18" s="632"/>
      <c r="M18" s="632"/>
      <c r="N18" s="632"/>
      <c r="O18" s="589" t="s">
        <v>40</v>
      </c>
      <c r="P18" s="589"/>
      <c r="Q18" s="589"/>
      <c r="R18" s="589"/>
      <c r="S18" s="589"/>
      <c r="T18" s="589"/>
      <c r="U18" s="589"/>
      <c r="V18" s="589"/>
      <c r="W18" s="589" t="s">
        <v>41</v>
      </c>
      <c r="X18" s="589"/>
      <c r="Y18" s="589"/>
      <c r="Z18" s="623"/>
      <c r="AA18" s="596" t="str">
        <f>IF(ISERROR(VLOOKUP(AJ18,【入力用】個人登録票!$A$21:$P$50,2,FALSE)),"",VLOOKUP(AJ18,【入力用】個人登録票!$A$21:$P$50,2,FALSE)) &amp; IF(ISERROR(VLOOKUP(AJ18,【入力用】個人登録票!$A$59:$P$127,2,FALSE)),"",VLOOKUP(AJ18,【入力用】個人登録票!$A$59:$P$127,2,FALSE))</f>
        <v/>
      </c>
      <c r="AB18" s="588" t="str">
        <f>IF(ISERROR(VLOOKUP(AJ18,【入力用】個人登録票!$A$21:$P$50,5,FALSE)),"",VLOOKUP(AJ18,【入力用】個人登録票!$A$21:$P$50,5,FALSE)) &amp; IF(ISERROR(VLOOKUP(AJ18,【入力用】個人登録票!$A$59:$P$127,5,FALSE)),"",VLOOKUP(AJ18,【入力用】個人登録票!$A$59:$P$127,5,FALSE))</f>
        <v/>
      </c>
      <c r="AC18" s="589"/>
      <c r="AD18" s="589"/>
      <c r="AE18" s="636" t="str">
        <f>TEXT(IF(ISERROR(VLOOKUP(AJ18,【入力用】個人登録票!$A$21:$P$50,12,FALSE)),"",VLOOKUP(AJ18,【入力用】個人登録票!$A$21:$P$50,12,FALSE)) &amp; IF(ISERROR(VLOOKUP(AJ18,【入力用】個人登録票!$A$59:$P$127,12,FALSE)),"",VLOOKUP(AJ18,【入力用】個人登録票!$A$59:$P$127,12,FALSE)),"yyyy/m/d")</f>
        <v/>
      </c>
      <c r="AF18" s="637"/>
      <c r="AG18" s="611" t="str">
        <f>IF(AA18="","",$F$8)</f>
        <v/>
      </c>
      <c r="AH18" s="634" t="str">
        <f>IF(ISERROR(VLOOKUP(AJ18,【入力用】個人登録票!$A$21:$Q$50,17,FALSE)),"",VLOOKUP(AJ18,【入力用】個人登録票!$A$21:$Q$50,17,FALSE)) &amp; IF(ISERROR(VLOOKUP(AJ18,【入力用】個人登録票!$A$59:$Q$127,17,FALSE)),"",VLOOKUP(AJ18,【入力用】個人登録票!$A$59:$Q$127,17,FALSE))</f>
        <v/>
      </c>
      <c r="AI18" s="669" t="str">
        <f>IF(ISERROR(VLOOKUP(AJ18,【入力用】個人登録票!$A$21:$P$50,16,FALSE)),"",VLOOKUP(AJ18,【入力用】個人登録票!$A$21:$P$50,16,FALSE)) &amp; IF(ISERROR(VLOOKUP(AJ18,【入力用】個人登録票!$A$63:$P$127,16,FALSE)),"",VLOOKUP(AJ18,【入力用】個人登録票!$A$63:$P$127,16,FALSE))</f>
        <v/>
      </c>
      <c r="AJ18" s="662" t="s">
        <v>397</v>
      </c>
      <c r="AK18" s="663" t="str">
        <f>IF(ISERROR(VLOOKUP(AJ18,#REF!,18,FALSE)),"",VLOOKUP(AJ18,#REF!,18,FALSE)) &amp; IF(ISERROR(VLOOKUP(AJ18,#REF!,18,FALSE)),"",VLOOKUP(AJ18,#REF!,18,FALSE))</f>
        <v/>
      </c>
    </row>
    <row r="19" spans="1:38" ht="13.5" customHeight="1">
      <c r="A19" s="75" t="s">
        <v>185</v>
      </c>
      <c r="C19" s="771"/>
      <c r="D19" s="772"/>
      <c r="E19" s="589"/>
      <c r="F19" s="589"/>
      <c r="G19" s="589"/>
      <c r="H19" s="589"/>
      <c r="I19" s="631" t="s">
        <v>39</v>
      </c>
      <c r="J19" s="631"/>
      <c r="K19" s="631"/>
      <c r="L19" s="631"/>
      <c r="M19" s="631"/>
      <c r="N19" s="631"/>
      <c r="O19" s="589"/>
      <c r="P19" s="589"/>
      <c r="Q19" s="589"/>
      <c r="R19" s="589"/>
      <c r="S19" s="589"/>
      <c r="T19" s="589"/>
      <c r="U19" s="589"/>
      <c r="V19" s="589"/>
      <c r="W19" s="589"/>
      <c r="X19" s="589"/>
      <c r="Y19" s="589"/>
      <c r="Z19" s="623"/>
      <c r="AA19" s="597"/>
      <c r="AB19" s="589"/>
      <c r="AC19" s="589"/>
      <c r="AD19" s="589"/>
      <c r="AE19" s="638"/>
      <c r="AF19" s="639"/>
      <c r="AG19" s="611"/>
      <c r="AH19" s="635"/>
      <c r="AI19" s="670"/>
      <c r="AJ19" s="662"/>
      <c r="AK19" s="664"/>
    </row>
    <row r="20" spans="1:38" ht="27" customHeight="1">
      <c r="A20" s="75" t="s">
        <v>195</v>
      </c>
      <c r="B20" s="76" t="s">
        <v>0</v>
      </c>
      <c r="C20" s="77">
        <f>【入力用】個人登録票!C10</f>
        <v>0</v>
      </c>
      <c r="D20" s="78">
        <v>30</v>
      </c>
      <c r="E20" s="602" t="str">
        <f>IF(【入力用】個人登録票!E10=0,"",【入力用】個人登録票!E10)</f>
        <v/>
      </c>
      <c r="F20" s="602"/>
      <c r="G20" s="601" t="str">
        <f>IF(【入力用】個人登録票!U10=0,"",【入力用】個人登録票!U10)</f>
        <v/>
      </c>
      <c r="H20" s="601"/>
      <c r="I20" s="608">
        <f>【入力用】個人登録票!R10</f>
        <v>0</v>
      </c>
      <c r="J20" s="609"/>
      <c r="K20" s="609"/>
      <c r="L20" s="609"/>
      <c r="M20" s="609"/>
      <c r="N20" s="610"/>
      <c r="O20" s="641">
        <f>【入力用】個人登録票!G10</f>
        <v>0</v>
      </c>
      <c r="P20" s="642"/>
      <c r="Q20" s="642"/>
      <c r="R20" s="642"/>
      <c r="S20" s="642" t="e">
        <f>#REF!</f>
        <v>#REF!</v>
      </c>
      <c r="T20" s="642"/>
      <c r="U20" s="642"/>
      <c r="V20" s="643"/>
      <c r="W20" s="608">
        <f>【入力用】個人登録票!O10</f>
        <v>0</v>
      </c>
      <c r="X20" s="609"/>
      <c r="Y20" s="609"/>
      <c r="Z20" s="624"/>
      <c r="AA20" s="79" t="str">
        <f>IF(ISERROR(VLOOKUP(AJ20,【入力用】個人登録票!$A$21:$P$50,2,FALSE)),"",VLOOKUP(AJ20,【入力用】個人登録票!$A$21:$P$50,2,FALSE)) &amp; IF(ISERROR(VLOOKUP(AJ20,【入力用】個人登録票!$A$59:$P$127,2,FALSE)),"",VLOOKUP(AJ20,【入力用】個人登録票!$A$59:$P$127,2,FALSE))</f>
        <v/>
      </c>
      <c r="AB20" s="606" t="str">
        <f>IF(ISERROR(VLOOKUP(AJ20,【入力用】個人登録票!$A$21:$P$50,5,FALSE)),"",VLOOKUP(AJ20,【入力用】個人登録票!$A$21:$P$50,5,FALSE)) &amp; IF(ISERROR(VLOOKUP(AJ20,【入力用】個人登録票!$A$59:$P$127,5,FALSE)),"",VLOOKUP(AJ20,【入力用】個人登録票!$A$59:$P$127,5,FALSE))</f>
        <v/>
      </c>
      <c r="AC20" s="649"/>
      <c r="AD20" s="607"/>
      <c r="AE20" s="644" t="str">
        <f>TEXT(IF(ISERROR(VLOOKUP(AJ20,【入力用】個人登録票!$A$21:$P$50,12,FALSE)),"",VLOOKUP(AJ20,【入力用】個人登録票!$A$21:$P$50,12,FALSE)) &amp; IF(ISERROR(VLOOKUP(AJ20,【入力用】個人登録票!$A$59:$P$127,12,FALSE)),"",VLOOKUP(AJ20,【入力用】個人登録票!$A$59:$P$127,12,FALSE)),"yyyy/m/d")</f>
        <v/>
      </c>
      <c r="AF20" s="645"/>
      <c r="AG20" s="99" t="str">
        <f t="shared" ref="AG20:AG31" si="0">IF(AA20="","",$F$8)</f>
        <v/>
      </c>
      <c r="AH20" s="100" t="str">
        <f>IF(ISERROR(VLOOKUP(AJ20,【入力用】個人登録票!$A$21:$Q$50,17,FALSE)),"",VLOOKUP(AJ20,【入力用】個人登録票!$A$21:$Q$50,17,FALSE)) &amp; IF(ISERROR(VLOOKUP(AJ20,【入力用】個人登録票!$A$59:$Q$127,17,FALSE)),"",VLOOKUP(AJ20,【入力用】個人登録票!$A$59:$Q$127,17,FALSE))</f>
        <v/>
      </c>
      <c r="AI20" s="80" t="str">
        <f>IF(ISERROR(VLOOKUP(AJ20,【入力用】個人登録票!$A$21:$P$50,16,FALSE)),"",VLOOKUP(AJ20,【入力用】個人登録票!$A$21:$P$50,16,FALSE)) &amp; IF(ISERROR(VLOOKUP(AJ20,【入力用】個人登録票!$A$59:$P$127,16,FALSE)),"",VLOOKUP(AJ20,【入力用】個人登録票!$A$59:$P$127,16,FALSE))</f>
        <v/>
      </c>
      <c r="AJ20" s="101" t="s">
        <v>349</v>
      </c>
      <c r="AK20" s="102" t="str">
        <f>IF(ISERROR(VLOOKUP(AJ20,#REF!,18,FALSE)),"",VLOOKUP(AJ20,#REF!,18,FALSE)) &amp; IF(ISERROR(VLOOKUP(AJ20,#REF!,18,FALSE)),"",VLOOKUP(AJ20,#REF!,18,FALSE))</f>
        <v/>
      </c>
    </row>
    <row r="21" spans="1:38" ht="27" customHeight="1">
      <c r="A21" s="75" t="s">
        <v>304</v>
      </c>
      <c r="B21" s="76" t="s">
        <v>18</v>
      </c>
      <c r="C21" s="77">
        <f>【入力用】個人登録票!C11</f>
        <v>0</v>
      </c>
      <c r="D21" s="78">
        <v>31</v>
      </c>
      <c r="E21" s="623" t="str">
        <f>IF(【入力用】個人登録票!E11=0,"",【入力用】個人登録票!E11)</f>
        <v/>
      </c>
      <c r="F21" s="607"/>
      <c r="G21" s="786" t="str">
        <f>IF(【入力用】個人登録票!U11=0,"",【入力用】個人登録票!U11)</f>
        <v/>
      </c>
      <c r="H21" s="787"/>
      <c r="I21" s="608">
        <f>【入力用】個人登録票!R11</f>
        <v>0</v>
      </c>
      <c r="J21" s="609"/>
      <c r="K21" s="609"/>
      <c r="L21" s="609"/>
      <c r="M21" s="609"/>
      <c r="N21" s="610"/>
      <c r="O21" s="641">
        <f>【入力用】個人登録票!G11</f>
        <v>0</v>
      </c>
      <c r="P21" s="642"/>
      <c r="Q21" s="642"/>
      <c r="R21" s="642"/>
      <c r="S21" s="642" t="e">
        <f>#REF!</f>
        <v>#REF!</v>
      </c>
      <c r="T21" s="642"/>
      <c r="U21" s="642"/>
      <c r="V21" s="643"/>
      <c r="W21" s="608">
        <f>【入力用】個人登録票!O11</f>
        <v>0</v>
      </c>
      <c r="X21" s="609"/>
      <c r="Y21" s="609"/>
      <c r="Z21" s="624"/>
      <c r="AA21" s="79" t="str">
        <f>IF(ISERROR(VLOOKUP(AJ21,【入力用】個人登録票!$A$21:$P$50,2,FALSE)),"",VLOOKUP(AJ21,【入力用】個人登録票!$A$21:$P$50,2,FALSE)) &amp; IF(ISERROR(VLOOKUP(AJ21,【入力用】個人登録票!$A$59:$P$127,2,FALSE)),"",VLOOKUP(AJ21,【入力用】個人登録票!$A$59:$P$127,2,FALSE))</f>
        <v/>
      </c>
      <c r="AB21" s="606" t="str">
        <f>IF(ISERROR(VLOOKUP(AJ21,【入力用】個人登録票!$A$21:$P$50,5,FALSE)),"",VLOOKUP(AJ21,【入力用】個人登録票!$A$21:$P$50,5,FALSE)) &amp; IF(ISERROR(VLOOKUP(AJ21,【入力用】個人登録票!$A$59:$P$127,5,FALSE)),"",VLOOKUP(AJ21,【入力用】個人登録票!$A$59:$P$127,5,FALSE))</f>
        <v/>
      </c>
      <c r="AC21" s="649"/>
      <c r="AD21" s="607"/>
      <c r="AE21" s="644" t="str">
        <f>TEXT(IF(ISERROR(VLOOKUP(AJ21,【入力用】個人登録票!$A$21:$P$50,12,FALSE)),"",VLOOKUP(AJ21,【入力用】個人登録票!$A$21:$P$50,12,FALSE)) &amp; IF(ISERROR(VLOOKUP(AJ21,【入力用】個人登録票!$A$59:$P$127,12,FALSE)),"",VLOOKUP(AJ21,【入力用】個人登録票!$A$59:$P$127,12,FALSE)),"yyyy/m/d")</f>
        <v/>
      </c>
      <c r="AF21" s="645"/>
      <c r="AG21" s="99" t="str">
        <f t="shared" si="0"/>
        <v/>
      </c>
      <c r="AH21" s="100" t="str">
        <f>IF(ISERROR(VLOOKUP(AJ21,【入力用】個人登録票!$A$21:$Q$50,17,FALSE)),"",VLOOKUP(AJ21,【入力用】個人登録票!$A$21:$Q$50,17,FALSE)) &amp; IF(ISERROR(VLOOKUP(AJ21,【入力用】個人登録票!$A$59:$Q$127,17,FALSE)),"",VLOOKUP(AJ21,【入力用】個人登録票!$A$59:$Q$127,17,FALSE))</f>
        <v/>
      </c>
      <c r="AI21" s="80" t="str">
        <f>IF(ISERROR(VLOOKUP(AJ21,【入力用】個人登録票!$A$21:$P$50,16,FALSE)),"",VLOOKUP(AJ21,【入力用】個人登録票!$A$21:$P$50,16,FALSE)) &amp; IF(ISERROR(VLOOKUP(AJ21,【入力用】個人登録票!$A$59:$P$127,16,FALSE)),"",VLOOKUP(AJ21,【入力用】個人登録票!$A$59:$P$127,16,FALSE))</f>
        <v/>
      </c>
      <c r="AJ21" s="101" t="s">
        <v>350</v>
      </c>
      <c r="AK21" s="102" t="str">
        <f>IF(ISERROR(VLOOKUP(AJ21,#REF!,18,FALSE)),"",VLOOKUP(AJ21,#REF!,18,FALSE)) &amp; IF(ISERROR(VLOOKUP(AJ21,#REF!,18,FALSE)),"",VLOOKUP(AJ21,#REF!,18,FALSE))</f>
        <v/>
      </c>
    </row>
    <row r="22" spans="1:38" ht="27" customHeight="1">
      <c r="A22" s="75" t="s">
        <v>305</v>
      </c>
      <c r="B22" s="76" t="s">
        <v>18</v>
      </c>
      <c r="C22" s="77">
        <f>【入力用】個人登録票!C12</f>
        <v>0</v>
      </c>
      <c r="D22" s="78">
        <v>32</v>
      </c>
      <c r="E22" s="623" t="str">
        <f>IF(【入力用】個人登録票!E12=0,"",【入力用】個人登録票!E12)</f>
        <v/>
      </c>
      <c r="F22" s="607"/>
      <c r="G22" s="786" t="str">
        <f>IF(【入力用】個人登録票!U12=0,"",【入力用】個人登録票!U12)</f>
        <v/>
      </c>
      <c r="H22" s="787"/>
      <c r="I22" s="608">
        <f>【入力用】個人登録票!R12</f>
        <v>0</v>
      </c>
      <c r="J22" s="609"/>
      <c r="K22" s="609"/>
      <c r="L22" s="609"/>
      <c r="M22" s="609"/>
      <c r="N22" s="610"/>
      <c r="O22" s="641">
        <f>【入力用】個人登録票!G12</f>
        <v>0</v>
      </c>
      <c r="P22" s="642"/>
      <c r="Q22" s="642"/>
      <c r="R22" s="642"/>
      <c r="S22" s="642" t="e">
        <f>#REF!</f>
        <v>#REF!</v>
      </c>
      <c r="T22" s="642"/>
      <c r="U22" s="642"/>
      <c r="V22" s="643"/>
      <c r="W22" s="608">
        <f>【入力用】個人登録票!O12</f>
        <v>0</v>
      </c>
      <c r="X22" s="609"/>
      <c r="Y22" s="609"/>
      <c r="Z22" s="624"/>
      <c r="AA22" s="79" t="str">
        <f>IF(ISERROR(VLOOKUP(AJ22,【入力用】個人登録票!$A$21:$P$50,2,FALSE)),"",VLOOKUP(AJ22,【入力用】個人登録票!$A$21:$P$50,2,FALSE)) &amp; IF(ISERROR(VLOOKUP(AJ22,【入力用】個人登録票!$A$59:$P$127,2,FALSE)),"",VLOOKUP(AJ22,【入力用】個人登録票!$A$59:$P$127,2,FALSE))</f>
        <v/>
      </c>
      <c r="AB22" s="606" t="str">
        <f>IF(ISERROR(VLOOKUP(AJ22,【入力用】個人登録票!$A$21:$P$50,5,FALSE)),"",VLOOKUP(AJ22,【入力用】個人登録票!$A$21:$P$50,5,FALSE)) &amp; IF(ISERROR(VLOOKUP(AJ22,【入力用】個人登録票!$A$59:$P$127,5,FALSE)),"",VLOOKUP(AJ22,【入力用】個人登録票!$A$59:$P$127,5,FALSE))</f>
        <v/>
      </c>
      <c r="AC22" s="649"/>
      <c r="AD22" s="607"/>
      <c r="AE22" s="644" t="str">
        <f>TEXT(IF(ISERROR(VLOOKUP(AJ22,【入力用】個人登録票!$A$21:$P$50,12,FALSE)),"",VLOOKUP(AJ22,【入力用】個人登録票!$A$21:$P$50,12,FALSE)) &amp; IF(ISERROR(VLOOKUP(AJ22,【入力用】個人登録票!$A$59:$P$127,12,FALSE)),"",VLOOKUP(AJ22,【入力用】個人登録票!$A$59:$P$127,12,FALSE)),"yyyy/m/d")</f>
        <v/>
      </c>
      <c r="AF22" s="645"/>
      <c r="AG22" s="99" t="str">
        <f t="shared" si="0"/>
        <v/>
      </c>
      <c r="AH22" s="100" t="str">
        <f>IF(ISERROR(VLOOKUP(AJ22,【入力用】個人登録票!$A$21:$Q$50,17,FALSE)),"",VLOOKUP(AJ22,【入力用】個人登録票!$A$21:$Q$50,17,FALSE)) &amp; IF(ISERROR(VLOOKUP(AJ22,【入力用】個人登録票!$A$59:$Q$127,17,FALSE)),"",VLOOKUP(AJ22,【入力用】個人登録票!$A$59:$Q$127,17,FALSE))</f>
        <v/>
      </c>
      <c r="AI22" s="80" t="str">
        <f>IF(ISERROR(VLOOKUP(AJ22,【入力用】個人登録票!$A$21:$P$50,16,FALSE)),"",VLOOKUP(AJ22,【入力用】個人登録票!$A$21:$P$50,16,FALSE)) &amp; IF(ISERROR(VLOOKUP(AJ22,【入力用】個人登録票!$A$59:$P$127,16,FALSE)),"",VLOOKUP(AJ22,【入力用】個人登録票!$A$59:$P$127,16,FALSE))</f>
        <v/>
      </c>
      <c r="AJ22" s="101" t="s">
        <v>351</v>
      </c>
      <c r="AK22" s="102" t="str">
        <f>IF(ISERROR(VLOOKUP(AJ22,#REF!,18,FALSE)),"",VLOOKUP(AJ22,#REF!,18,FALSE)) &amp; IF(ISERROR(VLOOKUP(AJ22,#REF!,18,FALSE)),"",VLOOKUP(AJ22,#REF!,18,FALSE))</f>
        <v/>
      </c>
    </row>
    <row r="23" spans="1:38" ht="27" customHeight="1">
      <c r="A23" s="75" t="s">
        <v>394</v>
      </c>
      <c r="B23" s="76" t="s">
        <v>1</v>
      </c>
      <c r="C23" s="777">
        <v>10</v>
      </c>
      <c r="D23" s="778"/>
      <c r="E23" s="623" t="str">
        <f>IF(【入力用】個人登録票!E14=0,"",【入力用】個人登録票!E14)</f>
        <v/>
      </c>
      <c r="F23" s="607"/>
      <c r="G23" s="786" t="str">
        <f>IF(【入力用】個人登録票!U14=0,"",【入力用】個人登録票!U14)</f>
        <v/>
      </c>
      <c r="H23" s="787"/>
      <c r="I23" s="608">
        <f t="shared" ref="I23:I31" si="1">IF(C23="","",$F$8)</f>
        <v>0</v>
      </c>
      <c r="J23" s="609"/>
      <c r="K23" s="609"/>
      <c r="L23" s="609"/>
      <c r="M23" s="609"/>
      <c r="N23" s="610"/>
      <c r="O23" s="641">
        <f>【入力用】個人登録票!G14</f>
        <v>0</v>
      </c>
      <c r="P23" s="642"/>
      <c r="Q23" s="642"/>
      <c r="R23" s="642"/>
      <c r="S23" s="642"/>
      <c r="T23" s="642"/>
      <c r="U23" s="642"/>
      <c r="V23" s="643"/>
      <c r="W23" s="608">
        <f>【入力用】個人登録票!O14</f>
        <v>0</v>
      </c>
      <c r="X23" s="609"/>
      <c r="Y23" s="609"/>
      <c r="Z23" s="624"/>
      <c r="AA23" s="79" t="str">
        <f>IF(ISERROR(VLOOKUP(AJ23,【入力用】個人登録票!$A$21:$P$50,2,FALSE)),"",VLOOKUP(AJ23,【入力用】個人登録票!$A$21:$P$50,2,FALSE)) &amp; IF(ISERROR(VLOOKUP(AJ23,【入力用】個人登録票!$A$59:$P$127,2,FALSE)),"",VLOOKUP(AJ23,【入力用】個人登録票!$A$59:$P$127,2,FALSE))</f>
        <v/>
      </c>
      <c r="AB23" s="606" t="str">
        <f>IF(ISERROR(VLOOKUP(AJ23,【入力用】個人登録票!$A$21:$P$50,5,FALSE)),"",VLOOKUP(AJ23,【入力用】個人登録票!$A$21:$P$50,5,FALSE)) &amp; IF(ISERROR(VLOOKUP(AJ23,【入力用】個人登録票!$A$59:$P$127,5,FALSE)),"",VLOOKUP(AJ23,【入力用】個人登録票!$A$59:$P$127,5,FALSE))</f>
        <v/>
      </c>
      <c r="AC23" s="649"/>
      <c r="AD23" s="607"/>
      <c r="AE23" s="644" t="str">
        <f>TEXT(IF(ISERROR(VLOOKUP(AJ23,【入力用】個人登録票!$A$21:$P$50,12,FALSE)),"",VLOOKUP(AJ23,【入力用】個人登録票!$A$21:$P$50,12,FALSE)) &amp; IF(ISERROR(VLOOKUP(AJ23,【入力用】個人登録票!$A$59:$P$127,12,FALSE)),"",VLOOKUP(AJ23,【入力用】個人登録票!$A$59:$P$127,12,FALSE)),"yyyy/m/d")</f>
        <v/>
      </c>
      <c r="AF23" s="645"/>
      <c r="AG23" s="99" t="str">
        <f t="shared" si="0"/>
        <v/>
      </c>
      <c r="AH23" s="100" t="str">
        <f>IF(ISERROR(VLOOKUP(AJ23,【入力用】個人登録票!$A$21:$Q$50,17,FALSE)),"",VLOOKUP(AJ23,【入力用】個人登録票!$A$21:$Q$50,17,FALSE)) &amp; IF(ISERROR(VLOOKUP(AJ23,【入力用】個人登録票!$A$59:$Q$127,17,FALSE)),"",VLOOKUP(AJ23,【入力用】個人登録票!$A$59:$Q$127,17,FALSE))</f>
        <v/>
      </c>
      <c r="AI23" s="80" t="str">
        <f>IF(ISERROR(VLOOKUP(AJ23,【入力用】個人登録票!$A$21:$P$50,16,FALSE)),"",VLOOKUP(AJ23,【入力用】個人登録票!$A$21:$P$50,16,FALSE)) &amp; IF(ISERROR(VLOOKUP(AJ23,【入力用】個人登録票!$A$59:$P$127,16,FALSE)),"",VLOOKUP(AJ23,【入力用】個人登録票!$A$59:$P$127,16,FALSE))</f>
        <v/>
      </c>
      <c r="AJ23" s="101" t="s">
        <v>352</v>
      </c>
      <c r="AK23" s="102" t="str">
        <f>IF(ISERROR(VLOOKUP(AJ23,#REF!,18,FALSE)),"",VLOOKUP(AJ23,#REF!,18,FALSE)) &amp; IF(ISERROR(VLOOKUP(AJ23,#REF!,18,FALSE)),"",VLOOKUP(AJ23,#REF!,18,FALSE))</f>
        <v/>
      </c>
    </row>
    <row r="24" spans="1:38" ht="27" customHeight="1">
      <c r="A24" s="75" t="s">
        <v>186</v>
      </c>
      <c r="B24" s="81" t="str">
        <f>IF(ISERROR(VLOOKUP(A24,#REF!,18,FALSE)),"",VLOOKUP(A24,#REF!,18,FALSE)) &amp; IF(ISERROR(VLOOKUP(A24,#REF!,18,FALSE)),"",VLOOKUP(A24,#REF!,18,FALSE))</f>
        <v/>
      </c>
      <c r="C24" s="755" t="str">
        <f>IF(ISERROR(VLOOKUP(A24,【入力用】個人登録票!$A$21:$P$50,2,FALSE)),"",VLOOKUP(A24,【入力用】個人登録票!$A$21:$P$50,2,FALSE)) &amp; IF(ISERROR(VLOOKUP(A24,【入力用】個人登録票!$A$59:$P$127,2,FALSE)),"",VLOOKUP(A24,【入力用】個人登録票!$A$59:$P$127,2,FALSE))</f>
        <v/>
      </c>
      <c r="D24" s="756"/>
      <c r="E24" s="606" t="str">
        <f>IF(ISERROR(VLOOKUP(A24,【入力用】個人登録票!$A$21:$P$50,5,FALSE)),"",VLOOKUP(A24,【入力用】個人登録票!$A$21:$P$50,5,FALSE)) &amp; IF(ISERROR(VLOOKUP(A24,【入力用】個人登録票!$A$59:$P$127,5,FALSE)),"",VLOOKUP(A24,【入力用】個人登録票!$A$59:$P$127,5,FALSE))</f>
        <v/>
      </c>
      <c r="F24" s="607"/>
      <c r="G24" s="633" t="str">
        <f>TEXT(IF(ISERROR(VLOOKUP(A24,【入力用】個人登録票!$A$21:$P$50,12,FALSE)),"",VLOOKUP(A24,【入力用】個人登録票!$A$21:$P$50,12,FALSE)) &amp; IF(ISERROR(VLOOKUP(A24,【入力用】個人登録票!$A$59:$P$127,12,FALSE)),"",VLOOKUP(A24,【入力用】個人登録票!$A$59:$P$127,12,FALSE)),"yyyy/m/d")</f>
        <v/>
      </c>
      <c r="H24" s="633"/>
      <c r="I24" s="611" t="str">
        <f t="shared" si="1"/>
        <v/>
      </c>
      <c r="J24" s="611"/>
      <c r="K24" s="611"/>
      <c r="L24" s="611"/>
      <c r="M24" s="611"/>
      <c r="N24" s="611"/>
      <c r="O24" s="646" t="str">
        <f>IF(ISERROR(VLOOKUP(A24,【入力用】個人登録票!$A$21:$Q$50,17,FALSE)),"",VLOOKUP(A24,【入力用】個人登録票!$A$21:$Q$50,17,FALSE)) &amp; IF(ISERROR(VLOOKUP(A24,【入力用】個人登録票!$A$59:$Q$127,17,FALSE)),"",VLOOKUP(A24,【入力用】個人登録票!$A$59:$Q$127,17,FALSE))</f>
        <v/>
      </c>
      <c r="P24" s="647"/>
      <c r="Q24" s="647"/>
      <c r="R24" s="647"/>
      <c r="S24" s="647"/>
      <c r="T24" s="647"/>
      <c r="U24" s="647"/>
      <c r="V24" s="648"/>
      <c r="W24" s="608" t="str">
        <f>IF(ISERROR(VLOOKUP(A24,【入力用】個人登録票!$A$21:$P$50,16,FALSE)),"",VLOOKUP(A24,【入力用】個人登録票!$A$21:$P$50,16,FALSE)) &amp; IF(ISERROR(VLOOKUP(A24,【入力用】個人登録票!$A$59:$P$127,16,FALSE)),"",VLOOKUP(A24,【入力用】個人登録票!$A$59:$P$127,16,FALSE))</f>
        <v/>
      </c>
      <c r="X24" s="609"/>
      <c r="Y24" s="609"/>
      <c r="Z24" s="624"/>
      <c r="AA24" s="79" t="str">
        <f>IF(ISERROR(VLOOKUP(AJ24,【入力用】個人登録票!$A$21:$P$50,2,FALSE)),"",VLOOKUP(AJ24,【入力用】個人登録票!$A$21:$P$50,2,FALSE)) &amp; IF(ISERROR(VLOOKUP(AJ24,【入力用】個人登録票!$A$59:$P$127,2,FALSE)),"",VLOOKUP(AJ24,【入力用】個人登録票!$A$59:$P$127,2,FALSE))</f>
        <v/>
      </c>
      <c r="AB24" s="606" t="str">
        <f>IF(ISERROR(VLOOKUP(AJ24,【入力用】個人登録票!$A$21:$P$50,5,FALSE)),"",VLOOKUP(AJ24,【入力用】個人登録票!$A$21:$P$50,5,FALSE)) &amp; IF(ISERROR(VLOOKUP(AJ24,【入力用】個人登録票!$A$59:$P$127,5,FALSE)),"",VLOOKUP(AJ24,【入力用】個人登録票!$A$59:$P$127,5,FALSE))</f>
        <v/>
      </c>
      <c r="AC24" s="649"/>
      <c r="AD24" s="607"/>
      <c r="AE24" s="644" t="str">
        <f>TEXT(IF(ISERROR(VLOOKUP(AJ24,【入力用】個人登録票!$A$21:$P$50,12,FALSE)),"",VLOOKUP(AJ24,【入力用】個人登録票!$A$21:$P$50,12,FALSE)) &amp; IF(ISERROR(VLOOKUP(AJ24,【入力用】個人登録票!$A$59:$P$127,12,FALSE)),"",VLOOKUP(AJ24,【入力用】個人登録票!$A$59:$P$127,12,FALSE)),"yyyy/m/d")</f>
        <v/>
      </c>
      <c r="AF24" s="645"/>
      <c r="AG24" s="99" t="str">
        <f t="shared" si="0"/>
        <v/>
      </c>
      <c r="AH24" s="100" t="str">
        <f>IF(ISERROR(VLOOKUP(AJ24,【入力用】個人登録票!$A$21:$Q$50,17,FALSE)),"",VLOOKUP(AJ24,【入力用】個人登録票!$A$21:$Q$50,17,FALSE)) &amp; IF(ISERROR(VLOOKUP(AJ24,【入力用】個人登録票!$A$59:$Q$127,17,FALSE)),"",VLOOKUP(AJ24,【入力用】個人登録票!$A$59:$Q$127,17,FALSE))</f>
        <v/>
      </c>
      <c r="AI24" s="80" t="str">
        <f>IF(ISERROR(VLOOKUP(AJ24,【入力用】個人登録票!$A$21:$P$50,16,FALSE)),"",VLOOKUP(AJ24,【入力用】個人登録票!$A$21:$P$50,16,FALSE)) &amp; IF(ISERROR(VLOOKUP(AJ24,【入力用】個人登録票!$A$59:$P$127,16,FALSE)),"",VLOOKUP(AJ24,【入力用】個人登録票!$A$59:$P$127,16,FALSE))</f>
        <v/>
      </c>
      <c r="AJ24" s="101" t="s">
        <v>353</v>
      </c>
      <c r="AK24" s="102" t="str">
        <f>IF(ISERROR(VLOOKUP(AJ24,#REF!,18,FALSE)),"",VLOOKUP(AJ24,#REF!,18,FALSE)) &amp; IF(ISERROR(VLOOKUP(AJ24,#REF!,18,FALSE)),"",VLOOKUP(AJ24,#REF!,18,FALSE))</f>
        <v/>
      </c>
      <c r="AL24" s="81"/>
    </row>
    <row r="25" spans="1:38" ht="27" customHeight="1">
      <c r="A25" s="75" t="s">
        <v>307</v>
      </c>
      <c r="B25" s="81" t="str">
        <f>IF(ISERROR(VLOOKUP(A25,#REF!,18,FALSE)),"",VLOOKUP(A25,#REF!,18,FALSE)) &amp; IF(ISERROR(VLOOKUP(A25,#REF!,18,FALSE)),"",VLOOKUP(A25,#REF!,18,FALSE))</f>
        <v/>
      </c>
      <c r="C25" s="755" t="str">
        <f>IF(ISERROR(VLOOKUP(A25,【入力用】個人登録票!$A$21:$P$50,2,FALSE)),"",VLOOKUP(A25,【入力用】個人登録票!$A$21:$P$50,2,FALSE)) &amp; IF(ISERROR(VLOOKUP(A25,【入力用】個人登録票!$A$59:$P$127,2,FALSE)),"",VLOOKUP(A25,【入力用】個人登録票!$A$59:$P$127,2,FALSE))</f>
        <v/>
      </c>
      <c r="D25" s="756"/>
      <c r="E25" s="606" t="str">
        <f>IF(ISERROR(VLOOKUP(A25,【入力用】個人登録票!$A$21:$P$50,5,FALSE)),"",VLOOKUP(A25,【入力用】個人登録票!$A$21:$P$50,5,FALSE)) &amp; IF(ISERROR(VLOOKUP(A25,【入力用】個人登録票!$A$59:$P$127,5,FALSE)),"",VLOOKUP(A25,【入力用】個人登録票!$A$59:$P$127,5,FALSE))</f>
        <v/>
      </c>
      <c r="F25" s="607"/>
      <c r="G25" s="633" t="str">
        <f>TEXT(IF(ISERROR(VLOOKUP(A25,【入力用】個人登録票!$A$21:$P$50,12,FALSE)),"",VLOOKUP(A25,【入力用】個人登録票!$A$21:$P$50,12,FALSE)) &amp; IF(ISERROR(VLOOKUP(A25,【入力用】個人登録票!$A$59:$P$127,12,FALSE)),"",VLOOKUP(A25,【入力用】個人登録票!$A$59:$P$127,12,FALSE)),"yyyy/m/d")</f>
        <v/>
      </c>
      <c r="H25" s="633"/>
      <c r="I25" s="611" t="str">
        <f t="shared" si="1"/>
        <v/>
      </c>
      <c r="J25" s="611"/>
      <c r="K25" s="611"/>
      <c r="L25" s="611"/>
      <c r="M25" s="611"/>
      <c r="N25" s="611"/>
      <c r="O25" s="646" t="str">
        <f>IF(ISERROR(VLOOKUP(A25,【入力用】個人登録票!$A$21:$Q$50,17,FALSE)),"",VLOOKUP(A25,【入力用】個人登録票!$A$21:$Q$50,17,FALSE)) &amp; IF(ISERROR(VLOOKUP(A25,【入力用】個人登録票!$A$59:$Q$127,17,FALSE)),"",VLOOKUP(A25,【入力用】個人登録票!$A$59:$Q$127,17,FALSE))</f>
        <v/>
      </c>
      <c r="P25" s="647"/>
      <c r="Q25" s="647"/>
      <c r="R25" s="647"/>
      <c r="S25" s="647"/>
      <c r="T25" s="647"/>
      <c r="U25" s="647"/>
      <c r="V25" s="648"/>
      <c r="W25" s="650" t="str">
        <f>IF(ISERROR(VLOOKUP(A25,【入力用】個人登録票!$A$21:$P$50,16,FALSE)),"",VLOOKUP(A25,【入力用】個人登録票!$A$21:$P$50,16,FALSE)) &amp; IF(ISERROR(VLOOKUP(A25,【入力用】個人登録票!$A$59:$P$127,16,FALSE)),"",VLOOKUP(A25,【入力用】個人登録票!$A$59:$P$127,16,FALSE))</f>
        <v/>
      </c>
      <c r="X25" s="651"/>
      <c r="Y25" s="651"/>
      <c r="Z25" s="652"/>
      <c r="AA25" s="79" t="str">
        <f>IF(ISERROR(VLOOKUP(AJ25,【入力用】個人登録票!$A$21:$P$50,2,FALSE)),"",VLOOKUP(AJ25,【入力用】個人登録票!$A$21:$P$50,2,FALSE)) &amp; IF(ISERROR(VLOOKUP(AJ25,【入力用】個人登録票!$A$59:$P$127,2,FALSE)),"",VLOOKUP(AJ25,【入力用】個人登録票!$A$59:$P$127,2,FALSE))</f>
        <v/>
      </c>
      <c r="AB25" s="606" t="str">
        <f>IF(ISERROR(VLOOKUP(AJ25,【入力用】個人登録票!$A$21:$P$50,5,FALSE)),"",VLOOKUP(AJ25,【入力用】個人登録票!$A$21:$P$50,5,FALSE)) &amp; IF(ISERROR(VLOOKUP(AJ25,【入力用】個人登録票!$A$59:$P$127,5,FALSE)),"",VLOOKUP(AJ25,【入力用】個人登録票!$A$59:$P$127,5,FALSE))</f>
        <v/>
      </c>
      <c r="AC25" s="649"/>
      <c r="AD25" s="607"/>
      <c r="AE25" s="644" t="str">
        <f>TEXT(IF(ISERROR(VLOOKUP(AJ25,【入力用】個人登録票!$A$21:$P$50,12,FALSE)),"",VLOOKUP(AJ25,【入力用】個人登録票!$A$21:$P$50,12,FALSE)) &amp; IF(ISERROR(VLOOKUP(AJ25,【入力用】個人登録票!$A$59:$P$127,12,FALSE)),"",VLOOKUP(AJ25,【入力用】個人登録票!$A$59:$P$127,12,FALSE)),"yyyy/m/d")</f>
        <v/>
      </c>
      <c r="AF25" s="645"/>
      <c r="AG25" s="99" t="str">
        <f t="shared" si="0"/>
        <v/>
      </c>
      <c r="AH25" s="100" t="str">
        <f>IF(ISERROR(VLOOKUP(AJ25,【入力用】個人登録票!$A$21:$Q$50,17,FALSE)),"",VLOOKUP(AJ25,【入力用】個人登録票!$A$21:$Q$50,17,FALSE)) &amp; IF(ISERROR(VLOOKUP(AJ25,【入力用】個人登録票!$A$59:$Q$127,17,FALSE)),"",VLOOKUP(AJ25,【入力用】個人登録票!$A$59:$Q$127,17,FALSE))</f>
        <v/>
      </c>
      <c r="AI25" s="80" t="str">
        <f>IF(ISERROR(VLOOKUP(AJ25,【入力用】個人登録票!$A$21:$P$50,16,FALSE)),"",VLOOKUP(AJ25,【入力用】個人登録票!$A$21:$P$50,16,FALSE)) &amp; IF(ISERROR(VLOOKUP(AJ25,【入力用】個人登録票!$A$59:$P$127,16,FALSE)),"",VLOOKUP(AJ25,【入力用】個人登録票!$A$59:$P$127,16,FALSE))</f>
        <v/>
      </c>
      <c r="AJ25" s="101" t="s">
        <v>354</v>
      </c>
      <c r="AK25" s="102" t="str">
        <f>IF(ISERROR(VLOOKUP(AJ25,#REF!,18,FALSE)),"",VLOOKUP(AJ25,#REF!,18,FALSE)) &amp; IF(ISERROR(VLOOKUP(AJ25,#REF!,18,FALSE)),"",VLOOKUP(AJ25,#REF!,18,FALSE))</f>
        <v/>
      </c>
    </row>
    <row r="26" spans="1:38" ht="27" customHeight="1">
      <c r="A26" s="75" t="s">
        <v>468</v>
      </c>
      <c r="B26" s="81" t="str">
        <f>IF(ISERROR(VLOOKUP(A26,#REF!,18,FALSE)),"",VLOOKUP(A26,#REF!,18,FALSE)) &amp; IF(ISERROR(VLOOKUP(A26,#REF!,18,FALSE)),"",VLOOKUP(A26,#REF!,18,FALSE))</f>
        <v/>
      </c>
      <c r="C26" s="755" t="str">
        <f>IF(ISERROR(VLOOKUP(A26,【入力用】個人登録票!$A$21:$P$50,2,FALSE)),"",VLOOKUP(A26,【入力用】個人登録票!$A$21:$P$50,2,FALSE)) &amp; IF(ISERROR(VLOOKUP(A26,【入力用】個人登録票!$A$59:$P$127,2,FALSE)),"",VLOOKUP(A26,【入力用】個人登録票!$A$59:$P$127,2,FALSE))</f>
        <v/>
      </c>
      <c r="D26" s="756"/>
      <c r="E26" s="606" t="str">
        <f>IF(ISERROR(VLOOKUP(A26,【入力用】個人登録票!$A$21:$P$50,5,FALSE)),"",VLOOKUP(A26,【入力用】個人登録票!$A$21:$P$50,5,FALSE)) &amp; IF(ISERROR(VLOOKUP(A26,【入力用】個人登録票!$A$59:$P$127,5,FALSE)),"",VLOOKUP(A26,【入力用】個人登録票!$A$59:$P$127,5,FALSE))</f>
        <v/>
      </c>
      <c r="F26" s="607"/>
      <c r="G26" s="633" t="str">
        <f>TEXT(IF(ISERROR(VLOOKUP(A26,【入力用】個人登録票!$A$21:$P$50,12,FALSE)),"",VLOOKUP(A26,【入力用】個人登録票!$A$21:$P$50,12,FALSE)) &amp; IF(ISERROR(VLOOKUP(A26,【入力用】個人登録票!$A$59:$P$127,12,FALSE)),"",VLOOKUP(A26,【入力用】個人登録票!$A$59:$P$127,12,FALSE)),"yyyy/m/d")</f>
        <v/>
      </c>
      <c r="H26" s="633"/>
      <c r="I26" s="611" t="str">
        <f t="shared" si="1"/>
        <v/>
      </c>
      <c r="J26" s="611"/>
      <c r="K26" s="611"/>
      <c r="L26" s="611"/>
      <c r="M26" s="611"/>
      <c r="N26" s="611"/>
      <c r="O26" s="646" t="str">
        <f>IF(ISERROR(VLOOKUP(A26,【入力用】個人登録票!$A$21:$Q$50,17,FALSE)),"",VLOOKUP(A26,【入力用】個人登録票!$A$21:$Q$50,17,FALSE)) &amp; IF(ISERROR(VLOOKUP(A26,【入力用】個人登録票!$A$59:$Q$127,17,FALSE)),"",VLOOKUP(A26,【入力用】個人登録票!$A$59:$Q$127,17,FALSE))</f>
        <v/>
      </c>
      <c r="P26" s="647"/>
      <c r="Q26" s="647"/>
      <c r="R26" s="647"/>
      <c r="S26" s="647"/>
      <c r="T26" s="647"/>
      <c r="U26" s="647"/>
      <c r="V26" s="648"/>
      <c r="W26" s="686" t="str">
        <f>IF(ISERROR(VLOOKUP(A26,【入力用】個人登録票!$A$21:$P$50,16,FALSE)),"",VLOOKUP(A26,【入力用】個人登録票!$A$21:$P$50,16,FALSE)) &amp; IF(ISERROR(VLOOKUP(A26,【入力用】個人登録票!$A$59:$P$127,16,FALSE)),"",VLOOKUP(A26,【入力用】個人登録票!$A$59:$P$127,16,FALSE))</f>
        <v/>
      </c>
      <c r="X26" s="687"/>
      <c r="Y26" s="687"/>
      <c r="Z26" s="688"/>
      <c r="AA26" s="79" t="str">
        <f>IF(ISERROR(VLOOKUP(AJ26,【入力用】個人登録票!$A$21:$P$50,2,FALSE)),"",VLOOKUP(AJ26,【入力用】個人登録票!$A$21:$P$50,2,FALSE)) &amp; IF(ISERROR(VLOOKUP(AJ26,【入力用】個人登録票!$A$59:$P$127,2,FALSE)),"",VLOOKUP(AJ26,【入力用】個人登録票!$A$59:$P$127,2,FALSE))</f>
        <v/>
      </c>
      <c r="AB26" s="606" t="str">
        <f>IF(ISERROR(VLOOKUP(AJ26,【入力用】個人登録票!$A$21:$P$50,5,FALSE)),"",VLOOKUP(AJ26,【入力用】個人登録票!$A$21:$P$50,5,FALSE)) &amp; IF(ISERROR(VLOOKUP(AJ26,【入力用】個人登録票!$A$59:$P$127,5,FALSE)),"",VLOOKUP(AJ26,【入力用】個人登録票!$A$59:$P$127,5,FALSE))</f>
        <v/>
      </c>
      <c r="AC26" s="649"/>
      <c r="AD26" s="607"/>
      <c r="AE26" s="644" t="str">
        <f>TEXT(IF(ISERROR(VLOOKUP(AJ26,【入力用】個人登録票!$A$21:$P$50,12,FALSE)),"",VLOOKUP(AJ26,【入力用】個人登録票!$A$21:$P$50,12,FALSE)) &amp; IF(ISERROR(VLOOKUP(AJ26,【入力用】個人登録票!$A$59:$P$127,12,FALSE)),"",VLOOKUP(AJ26,【入力用】個人登録票!$A$59:$P$127,12,FALSE)),"yyyy/m/d")</f>
        <v/>
      </c>
      <c r="AF26" s="645"/>
      <c r="AG26" s="99" t="str">
        <f t="shared" si="0"/>
        <v/>
      </c>
      <c r="AH26" s="100" t="str">
        <f>IF(ISERROR(VLOOKUP(AJ26,【入力用】個人登録票!$A$21:$Q$50,17,FALSE)),"",VLOOKUP(AJ26,【入力用】個人登録票!$A$21:$Q$50,17,FALSE)) &amp; IF(ISERROR(VLOOKUP(AJ26,【入力用】個人登録票!$A$59:$Q$127,17,FALSE)),"",VLOOKUP(AJ26,【入力用】個人登録票!$A$59:$Q$127,17,FALSE))</f>
        <v/>
      </c>
      <c r="AI26" s="80" t="str">
        <f>IF(ISERROR(VLOOKUP(AJ26,【入力用】個人登録票!$A$21:$P$50,16,FALSE)),"",VLOOKUP(AJ26,【入力用】個人登録票!$A$21:$P$50,16,FALSE)) &amp; IF(ISERROR(VLOOKUP(AJ26,【入力用】個人登録票!$A$59:$P$127,16,FALSE)),"",VLOOKUP(AJ26,【入力用】個人登録票!$A$59:$P$127,16,FALSE))</f>
        <v/>
      </c>
      <c r="AJ26" s="101" t="s">
        <v>355</v>
      </c>
      <c r="AK26" s="102" t="str">
        <f>IF(ISERROR(VLOOKUP(AJ26,#REF!,18,FALSE)),"",VLOOKUP(AJ26,#REF!,18,FALSE)) &amp; IF(ISERROR(VLOOKUP(AJ26,#REF!,18,FALSE)),"",VLOOKUP(AJ26,#REF!,18,FALSE))</f>
        <v/>
      </c>
    </row>
    <row r="27" spans="1:38" ht="27" customHeight="1">
      <c r="A27" s="75" t="s">
        <v>398</v>
      </c>
      <c r="B27" s="81" t="str">
        <f>IF(ISERROR(VLOOKUP(A27,#REF!,18,FALSE)),"",VLOOKUP(A27,#REF!,18,FALSE)) &amp; IF(ISERROR(VLOOKUP(A27,#REF!,18,FALSE)),"",VLOOKUP(A27,#REF!,18,FALSE))</f>
        <v/>
      </c>
      <c r="C27" s="755" t="str">
        <f>IF(ISERROR(VLOOKUP(A27,【入力用】個人登録票!$A$21:$P$50,2,FALSE)),"",VLOOKUP(A27,【入力用】個人登録票!$A$21:$P$50,2,FALSE)) &amp; IF(ISERROR(VLOOKUP(A27,【入力用】個人登録票!$A$59:$P$127,2,FALSE)),"",VLOOKUP(A27,【入力用】個人登録票!$A$59:$P$127,2,FALSE))</f>
        <v/>
      </c>
      <c r="D27" s="756"/>
      <c r="E27" s="606" t="str">
        <f>IF(ISERROR(VLOOKUP(A27,【入力用】個人登録票!$A$21:$P$50,5,FALSE)),"",VLOOKUP(A27,【入力用】個人登録票!$A$21:$P$50,5,FALSE)) &amp; IF(ISERROR(VLOOKUP(A27,【入力用】個人登録票!$A$59:$P$127,5,FALSE)),"",VLOOKUP(A27,【入力用】個人登録票!$A$59:$P$127,5,FALSE))</f>
        <v/>
      </c>
      <c r="F27" s="607"/>
      <c r="G27" s="633" t="str">
        <f>TEXT(IF(ISERROR(VLOOKUP(A27,【入力用】個人登録票!$A$21:$P$50,12,FALSE)),"",VLOOKUP(A27,【入力用】個人登録票!$A$21:$P$50,12,FALSE)) &amp; IF(ISERROR(VLOOKUP(A27,【入力用】個人登録票!$A$59:$P$127,12,FALSE)),"",VLOOKUP(A27,【入力用】個人登録票!$A$59:$P$127,12,FALSE)),"yyyy/m/d")</f>
        <v/>
      </c>
      <c r="H27" s="633"/>
      <c r="I27" s="611" t="str">
        <f t="shared" si="1"/>
        <v/>
      </c>
      <c r="J27" s="611"/>
      <c r="K27" s="611"/>
      <c r="L27" s="611"/>
      <c r="M27" s="611"/>
      <c r="N27" s="611"/>
      <c r="O27" s="646" t="str">
        <f>IF(ISERROR(VLOOKUP(A27,【入力用】個人登録票!$A$21:$Q$50,17,FALSE)),"",VLOOKUP(A27,【入力用】個人登録票!$A$21:$Q$50,17,FALSE)) &amp; IF(ISERROR(VLOOKUP(A27,【入力用】個人登録票!$A$59:$Q$127,17,FALSE)),"",VLOOKUP(A27,【入力用】個人登録票!$A$59:$Q$127,17,FALSE))</f>
        <v/>
      </c>
      <c r="P27" s="647"/>
      <c r="Q27" s="647"/>
      <c r="R27" s="647"/>
      <c r="S27" s="647"/>
      <c r="T27" s="647"/>
      <c r="U27" s="647"/>
      <c r="V27" s="648"/>
      <c r="W27" s="686" t="str">
        <f>IF(ISERROR(VLOOKUP(A27,【入力用】個人登録票!$A$21:$P$50,16,FALSE)),"",VLOOKUP(A27,【入力用】個人登録票!$A$21:$P$50,16,FALSE)) &amp; IF(ISERROR(VLOOKUP(A27,【入力用】個人登録票!$A$59:$P$127,16,FALSE)),"",VLOOKUP(A27,【入力用】個人登録票!$A$59:$P$127,16,FALSE))</f>
        <v/>
      </c>
      <c r="X27" s="687"/>
      <c r="Y27" s="687"/>
      <c r="Z27" s="688"/>
      <c r="AA27" s="79" t="str">
        <f>IF(ISERROR(VLOOKUP(AJ27,【入力用】個人登録票!$A$21:$P$50,2,FALSE)),"",VLOOKUP(AJ27,【入力用】個人登録票!$A$21:$P$50,2,FALSE)) &amp; IF(ISERROR(VLOOKUP(AJ27,【入力用】個人登録票!$A$59:$P$127,2,FALSE)),"",VLOOKUP(AJ27,【入力用】個人登録票!$A$59:$P$127,2,FALSE))</f>
        <v/>
      </c>
      <c r="AB27" s="606" t="str">
        <f>IF(ISERROR(VLOOKUP(AJ27,【入力用】個人登録票!$A$21:$P$50,5,FALSE)),"",VLOOKUP(AJ27,【入力用】個人登録票!$A$21:$P$50,5,FALSE)) &amp; IF(ISERROR(VLOOKUP(AJ27,【入力用】個人登録票!$A$59:$P$127,5,FALSE)),"",VLOOKUP(AJ27,【入力用】個人登録票!$A$59:$P$127,5,FALSE))</f>
        <v/>
      </c>
      <c r="AC27" s="649"/>
      <c r="AD27" s="607"/>
      <c r="AE27" s="644" t="str">
        <f>TEXT(IF(ISERROR(VLOOKUP(AJ27,【入力用】個人登録票!$A$21:$P$50,12,FALSE)),"",VLOOKUP(AJ27,【入力用】個人登録票!$A$21:$P$50,12,FALSE)) &amp; IF(ISERROR(VLOOKUP(AJ27,【入力用】個人登録票!$A$59:$P$127,12,FALSE)),"",VLOOKUP(AJ27,【入力用】個人登録票!$A$59:$P$127,12,FALSE)),"yyyy/m/d")</f>
        <v/>
      </c>
      <c r="AF27" s="645"/>
      <c r="AG27" s="99" t="str">
        <f t="shared" si="0"/>
        <v/>
      </c>
      <c r="AH27" s="100" t="str">
        <f>IF(ISERROR(VLOOKUP(AJ27,【入力用】個人登録票!$A$21:$Q$50,17,FALSE)),"",VLOOKUP(AJ27,【入力用】個人登録票!$A$21:$Q$50,17,FALSE)) &amp; IF(ISERROR(VLOOKUP(AJ27,【入力用】個人登録票!$A$59:$Q$127,17,FALSE)),"",VLOOKUP(AJ27,【入力用】個人登録票!$A$59:$Q$127,17,FALSE))</f>
        <v/>
      </c>
      <c r="AI27" s="80" t="str">
        <f>IF(ISERROR(VLOOKUP(AJ27,【入力用】個人登録票!$A$21:$P$50,16,FALSE)),"",VLOOKUP(AJ27,【入力用】個人登録票!$A$21:$P$50,16,FALSE)) &amp; IF(ISERROR(VLOOKUP(AJ27,【入力用】個人登録票!$A$59:$P$127,16,FALSE)),"",VLOOKUP(AJ27,【入力用】個人登録票!$A$59:$P$127,16,FALSE))</f>
        <v/>
      </c>
      <c r="AJ27" s="101" t="s">
        <v>356</v>
      </c>
      <c r="AK27" s="102" t="str">
        <f>IF(ISERROR(VLOOKUP(AJ27,#REF!,18,FALSE)),"",VLOOKUP(AJ27,#REF!,18,FALSE)) &amp; IF(ISERROR(VLOOKUP(AJ27,#REF!,18,FALSE)),"",VLOOKUP(AJ27,#REF!,18,FALSE))</f>
        <v/>
      </c>
    </row>
    <row r="28" spans="1:38" ht="27" customHeight="1">
      <c r="A28" s="75" t="s">
        <v>469</v>
      </c>
      <c r="B28" s="81" t="str">
        <f>IF(ISERROR(VLOOKUP(A28,#REF!,18,FALSE)),"",VLOOKUP(A28,#REF!,18,FALSE)) &amp; IF(ISERROR(VLOOKUP(A28,#REF!,18,FALSE)),"",VLOOKUP(A28,#REF!,18,FALSE))</f>
        <v/>
      </c>
      <c r="C28" s="755" t="str">
        <f>IF(ISERROR(VLOOKUP(A28,【入力用】個人登録票!$A$21:$P$50,2,FALSE)),"",VLOOKUP(A28,【入力用】個人登録票!$A$21:$P$50,2,FALSE)) &amp; IF(ISERROR(VLOOKUP(A28,【入力用】個人登録票!$A$59:$P$127,2,FALSE)),"",VLOOKUP(A28,【入力用】個人登録票!$A$59:$P$127,2,FALSE))</f>
        <v/>
      </c>
      <c r="D28" s="756"/>
      <c r="E28" s="606" t="str">
        <f>IF(ISERROR(VLOOKUP(A28,【入力用】個人登録票!$A$21:$P$50,5,FALSE)),"",VLOOKUP(A28,【入力用】個人登録票!$A$21:$P$50,5,FALSE)) &amp; IF(ISERROR(VLOOKUP(A28,【入力用】個人登録票!$A$59:$P$127,5,FALSE)),"",VLOOKUP(A28,【入力用】個人登録票!$A$59:$P$127,5,FALSE))</f>
        <v/>
      </c>
      <c r="F28" s="607"/>
      <c r="G28" s="633" t="str">
        <f>TEXT(IF(ISERROR(VLOOKUP(A28,【入力用】個人登録票!$A$21:$P$50,12,FALSE)),"",VLOOKUP(A28,【入力用】個人登録票!$A$21:$P$50,12,FALSE)) &amp; IF(ISERROR(VLOOKUP(A28,【入力用】個人登録票!$A$59:$P$127,12,FALSE)),"",VLOOKUP(A28,【入力用】個人登録票!$A$59:$P$127,12,FALSE)),"yyyy/m/d")</f>
        <v/>
      </c>
      <c r="H28" s="633"/>
      <c r="I28" s="611" t="str">
        <f t="shared" si="1"/>
        <v/>
      </c>
      <c r="J28" s="611"/>
      <c r="K28" s="611"/>
      <c r="L28" s="611"/>
      <c r="M28" s="611"/>
      <c r="N28" s="611"/>
      <c r="O28" s="646" t="str">
        <f>IF(ISERROR(VLOOKUP(A28,【入力用】個人登録票!$A$21:$Q$50,17,FALSE)),"",VLOOKUP(A28,【入力用】個人登録票!$A$21:$Q$50,17,FALSE)) &amp; IF(ISERROR(VLOOKUP(A28,【入力用】個人登録票!$A$59:$Q$127,17,FALSE)),"",VLOOKUP(A28,【入力用】個人登録票!$A$59:$Q$127,17,FALSE))</f>
        <v/>
      </c>
      <c r="P28" s="647"/>
      <c r="Q28" s="647"/>
      <c r="R28" s="647"/>
      <c r="S28" s="647"/>
      <c r="T28" s="647"/>
      <c r="U28" s="647"/>
      <c r="V28" s="648"/>
      <c r="W28" s="686" t="str">
        <f>IF(ISERROR(VLOOKUP(A28,【入力用】個人登録票!$A$21:$P$50,16,FALSE)),"",VLOOKUP(A28,【入力用】個人登録票!$A$21:$P$50,16,FALSE)) &amp; IF(ISERROR(VLOOKUP(A28,【入力用】個人登録票!$A$59:$P$127,16,FALSE)),"",VLOOKUP(A28,【入力用】個人登録票!$A$59:$P$127,16,FALSE))</f>
        <v/>
      </c>
      <c r="X28" s="687"/>
      <c r="Y28" s="687"/>
      <c r="Z28" s="688"/>
      <c r="AA28" s="79" t="str">
        <f>IF(ISERROR(VLOOKUP(AJ28,【入力用】個人登録票!$A$21:$P$50,2,FALSE)),"",VLOOKUP(AJ28,【入力用】個人登録票!$A$21:$P$50,2,FALSE)) &amp; IF(ISERROR(VLOOKUP(AJ28,【入力用】個人登録票!$A$59:$P$127,2,FALSE)),"",VLOOKUP(AJ28,【入力用】個人登録票!$A$59:$P$127,2,FALSE))</f>
        <v/>
      </c>
      <c r="AB28" s="606" t="str">
        <f>IF(ISERROR(VLOOKUP(AJ28,【入力用】個人登録票!$A$21:$P$50,5,FALSE)),"",VLOOKUP(AJ28,【入力用】個人登録票!$A$21:$P$50,5,FALSE)) &amp; IF(ISERROR(VLOOKUP(AJ28,【入力用】個人登録票!$A$59:$P$127,5,FALSE)),"",VLOOKUP(AJ28,【入力用】個人登録票!$A$59:$P$127,5,FALSE))</f>
        <v/>
      </c>
      <c r="AC28" s="649"/>
      <c r="AD28" s="607"/>
      <c r="AE28" s="644" t="str">
        <f>TEXT(IF(ISERROR(VLOOKUP(AJ28,【入力用】個人登録票!$A$21:$P$50,12,FALSE)),"",VLOOKUP(AJ28,【入力用】個人登録票!$A$21:$P$50,12,FALSE)) &amp; IF(ISERROR(VLOOKUP(AJ28,【入力用】個人登録票!$A$59:$P$127,12,FALSE)),"",VLOOKUP(AJ28,【入力用】個人登録票!$A$59:$P$127,12,FALSE)),"yyyy/m/d")</f>
        <v/>
      </c>
      <c r="AF28" s="645"/>
      <c r="AG28" s="99" t="str">
        <f t="shared" si="0"/>
        <v/>
      </c>
      <c r="AH28" s="100" t="str">
        <f>IF(ISERROR(VLOOKUP(AJ28,【入力用】個人登録票!$A$21:$Q$50,17,FALSE)),"",VLOOKUP(AJ28,【入力用】個人登録票!$A$21:$Q$50,17,FALSE)) &amp; IF(ISERROR(VLOOKUP(AJ28,【入力用】個人登録票!$A$59:$Q$127,17,FALSE)),"",VLOOKUP(AJ28,【入力用】個人登録票!$A$59:$Q$127,17,FALSE))</f>
        <v/>
      </c>
      <c r="AI28" s="80" t="str">
        <f>IF(ISERROR(VLOOKUP(AJ28,【入力用】個人登録票!$A$21:$P$50,16,FALSE)),"",VLOOKUP(AJ28,【入力用】個人登録票!$A$21:$P$50,16,FALSE)) &amp; IF(ISERROR(VLOOKUP(AJ28,【入力用】個人登録票!$A$59:$P$127,16,FALSE)),"",VLOOKUP(AJ28,【入力用】個人登録票!$A$59:$P$127,16,FALSE))</f>
        <v/>
      </c>
      <c r="AJ28" s="101" t="s">
        <v>357</v>
      </c>
      <c r="AK28" s="102" t="str">
        <f>IF(ISERROR(VLOOKUP(AJ28,#REF!,18,FALSE)),"",VLOOKUP(AJ28,#REF!,18,FALSE)) &amp; IF(ISERROR(VLOOKUP(AJ28,#REF!,18,FALSE)),"",VLOOKUP(AJ28,#REF!,18,FALSE))</f>
        <v/>
      </c>
    </row>
    <row r="29" spans="1:38" ht="27" customHeight="1">
      <c r="A29" s="75" t="s">
        <v>399</v>
      </c>
      <c r="B29" s="81" t="str">
        <f>IF(ISERROR(VLOOKUP(A29,#REF!,18,FALSE)),"",VLOOKUP(A29,#REF!,18,FALSE)) &amp; IF(ISERROR(VLOOKUP(A29,#REF!,18,FALSE)),"",VLOOKUP(A29,#REF!,18,FALSE))</f>
        <v/>
      </c>
      <c r="C29" s="755" t="str">
        <f>IF(ISERROR(VLOOKUP(A29,【入力用】個人登録票!$A$21:$P$50,2,FALSE)),"",VLOOKUP(A29,【入力用】個人登録票!$A$21:$P$50,2,FALSE)) &amp; IF(ISERROR(VLOOKUP(A29,【入力用】個人登録票!$A$59:$P$127,2,FALSE)),"",VLOOKUP(A29,【入力用】個人登録票!$A$59:$P$127,2,FALSE))</f>
        <v/>
      </c>
      <c r="D29" s="756"/>
      <c r="E29" s="606" t="str">
        <f>IF(ISERROR(VLOOKUP(A29,【入力用】個人登録票!$A$21:$P$50,5,FALSE)),"",VLOOKUP(A29,【入力用】個人登録票!$A$21:$P$50,5,FALSE)) &amp; IF(ISERROR(VLOOKUP(A29,【入力用】個人登録票!$A$59:$P$127,5,FALSE)),"",VLOOKUP(A29,【入力用】個人登録票!$A$59:$P$127,5,FALSE))</f>
        <v/>
      </c>
      <c r="F29" s="607"/>
      <c r="G29" s="633" t="str">
        <f>TEXT(IF(ISERROR(VLOOKUP(A29,【入力用】個人登録票!$A$21:$P$50,12,FALSE)),"",VLOOKUP(A29,【入力用】個人登録票!$A$21:$P$50,12,FALSE)) &amp; IF(ISERROR(VLOOKUP(A29,【入力用】個人登録票!$A$59:$P$127,12,FALSE)),"",VLOOKUP(A29,【入力用】個人登録票!$A$59:$P$127,12,FALSE)),"yyyy/m/d")</f>
        <v/>
      </c>
      <c r="H29" s="633"/>
      <c r="I29" s="611" t="str">
        <f t="shared" si="1"/>
        <v/>
      </c>
      <c r="J29" s="611"/>
      <c r="K29" s="611"/>
      <c r="L29" s="611"/>
      <c r="M29" s="611"/>
      <c r="N29" s="611"/>
      <c r="O29" s="646" t="str">
        <f>IF(ISERROR(VLOOKUP(A29,【入力用】個人登録票!$A$21:$Q$50,17,FALSE)),"",VLOOKUP(A29,【入力用】個人登録票!$A$21:$Q$50,17,FALSE)) &amp; IF(ISERROR(VLOOKUP(A29,【入力用】個人登録票!$A$59:$Q$127,17,FALSE)),"",VLOOKUP(A29,【入力用】個人登録票!$A$59:$Q$127,17,FALSE))</f>
        <v/>
      </c>
      <c r="P29" s="647"/>
      <c r="Q29" s="647"/>
      <c r="R29" s="647"/>
      <c r="S29" s="647"/>
      <c r="T29" s="647"/>
      <c r="U29" s="647"/>
      <c r="V29" s="648"/>
      <c r="W29" s="686" t="str">
        <f>IF(ISERROR(VLOOKUP(A29,【入力用】個人登録票!$A$21:$P$50,16,FALSE)),"",VLOOKUP(A29,【入力用】個人登録票!$A$21:$P$50,16,FALSE)) &amp; IF(ISERROR(VLOOKUP(A29,【入力用】個人登録票!$A$59:$P$127,16,FALSE)),"",VLOOKUP(A29,【入力用】個人登録票!$A$59:$P$127,16,FALSE))</f>
        <v/>
      </c>
      <c r="X29" s="687"/>
      <c r="Y29" s="687"/>
      <c r="Z29" s="688"/>
      <c r="AA29" s="79" t="str">
        <f>IF(ISERROR(VLOOKUP(AJ29,【入力用】個人登録票!$A$21:$P$50,2,FALSE)),"",VLOOKUP(AJ29,【入力用】個人登録票!$A$21:$P$50,2,FALSE)) &amp; IF(ISERROR(VLOOKUP(AJ29,【入力用】個人登録票!$A$59:$P$127,2,FALSE)),"",VLOOKUP(AJ29,【入力用】個人登録票!$A$59:$P$127,2,FALSE))</f>
        <v/>
      </c>
      <c r="AB29" s="606" t="str">
        <f>IF(ISERROR(VLOOKUP(AJ29,【入力用】個人登録票!$A$21:$P$50,5,FALSE)),"",VLOOKUP(AJ29,【入力用】個人登録票!$A$21:$P$50,5,FALSE)) &amp; IF(ISERROR(VLOOKUP(AJ29,【入力用】個人登録票!$A$59:$P$127,5,FALSE)),"",VLOOKUP(AJ29,【入力用】個人登録票!$A$59:$P$127,5,FALSE))</f>
        <v/>
      </c>
      <c r="AC29" s="649"/>
      <c r="AD29" s="607"/>
      <c r="AE29" s="644" t="str">
        <f>TEXT(IF(ISERROR(VLOOKUP(AJ29,【入力用】個人登録票!$A$21:$P$50,12,FALSE)),"",VLOOKUP(AJ29,【入力用】個人登録票!$A$21:$P$50,12,FALSE)) &amp; IF(ISERROR(VLOOKUP(AJ29,【入力用】個人登録票!$A$59:$P$127,12,FALSE)),"",VLOOKUP(AJ29,【入力用】個人登録票!$A$59:$P$127,12,FALSE)),"yyyy/m/d")</f>
        <v/>
      </c>
      <c r="AF29" s="645"/>
      <c r="AG29" s="99" t="str">
        <f t="shared" si="0"/>
        <v/>
      </c>
      <c r="AH29" s="100" t="str">
        <f>IF(ISERROR(VLOOKUP(AJ29,【入力用】個人登録票!$A$21:$Q$50,17,FALSE)),"",VLOOKUP(AJ29,【入力用】個人登録票!$A$21:$Q$50,17,FALSE)) &amp; IF(ISERROR(VLOOKUP(AJ29,【入力用】個人登録票!$A$59:$Q$127,17,FALSE)),"",VLOOKUP(AJ29,【入力用】個人登録票!$A$59:$Q$127,17,FALSE))</f>
        <v/>
      </c>
      <c r="AI29" s="80" t="str">
        <f>IF(ISERROR(VLOOKUP(AJ29,【入力用】個人登録票!$A$21:$P$50,16,FALSE)),"",VLOOKUP(AJ29,【入力用】個人登録票!$A$21:$P$50,16,FALSE)) &amp; IF(ISERROR(VLOOKUP(AJ29,【入力用】個人登録票!$A$59:$P$127,16,FALSE)),"",VLOOKUP(AJ29,【入力用】個人登録票!$A$59:$P$127,16,FALSE))</f>
        <v/>
      </c>
      <c r="AJ29" s="101" t="s">
        <v>358</v>
      </c>
      <c r="AK29" s="102" t="str">
        <f>IF(ISERROR(VLOOKUP(AJ29,#REF!,18,FALSE)),"",VLOOKUP(AJ29,#REF!,18,FALSE)) &amp; IF(ISERROR(VLOOKUP(AJ29,#REF!,18,FALSE)),"",VLOOKUP(AJ29,#REF!,18,FALSE))</f>
        <v/>
      </c>
    </row>
    <row r="30" spans="1:38" ht="27" customHeight="1">
      <c r="A30" s="75" t="s">
        <v>400</v>
      </c>
      <c r="B30" s="81" t="str">
        <f>IF(ISERROR(VLOOKUP(A30,#REF!,18,FALSE)),"",VLOOKUP(A30,#REF!,18,FALSE)) &amp; IF(ISERROR(VLOOKUP(A30,#REF!,18,FALSE)),"",VLOOKUP(A30,#REF!,18,FALSE))</f>
        <v/>
      </c>
      <c r="C30" s="755" t="str">
        <f>IF(ISERROR(VLOOKUP(A30,【入力用】個人登録票!$A$21:$P$50,2,FALSE)),"",VLOOKUP(A30,【入力用】個人登録票!$A$21:$P$50,2,FALSE)) &amp; IF(ISERROR(VLOOKUP(A30,【入力用】個人登録票!$A$59:$P$127,2,FALSE)),"",VLOOKUP(A30,【入力用】個人登録票!$A$59:$P$127,2,FALSE))</f>
        <v/>
      </c>
      <c r="D30" s="756"/>
      <c r="E30" s="606" t="str">
        <f>IF(ISERROR(VLOOKUP(A30,【入力用】個人登録票!$A$21:$P$50,5,FALSE)),"",VLOOKUP(A30,【入力用】個人登録票!$A$21:$P$50,5,FALSE)) &amp; IF(ISERROR(VLOOKUP(A30,【入力用】個人登録票!$A$59:$P$127,5,FALSE)),"",VLOOKUP(A30,【入力用】個人登録票!$A$59:$P$127,5,FALSE))</f>
        <v/>
      </c>
      <c r="F30" s="607"/>
      <c r="G30" s="633" t="str">
        <f>TEXT(IF(ISERROR(VLOOKUP(A30,【入力用】個人登録票!$A$21:$P$50,12,FALSE)),"",VLOOKUP(A30,【入力用】個人登録票!$A$21:$P$50,12,FALSE)) &amp; IF(ISERROR(VLOOKUP(A30,【入力用】個人登録票!$A$59:$P$127,12,FALSE)),"",VLOOKUP(A30,【入力用】個人登録票!$A$59:$P$127,12,FALSE)),"yyyy/m/d")</f>
        <v/>
      </c>
      <c r="H30" s="633"/>
      <c r="I30" s="611" t="str">
        <f t="shared" si="1"/>
        <v/>
      </c>
      <c r="J30" s="611"/>
      <c r="K30" s="611"/>
      <c r="L30" s="611"/>
      <c r="M30" s="611"/>
      <c r="N30" s="611"/>
      <c r="O30" s="646" t="str">
        <f>IF(ISERROR(VLOOKUP(A30,【入力用】個人登録票!$A$21:$Q$50,17,FALSE)),"",VLOOKUP(A30,【入力用】個人登録票!$A$21:$Q$50,17,FALSE)) &amp; IF(ISERROR(VLOOKUP(A30,【入力用】個人登録票!$A$59:$Q$127,17,FALSE)),"",VLOOKUP(A30,【入力用】個人登録票!$A$59:$Q$127,17,FALSE))</f>
        <v/>
      </c>
      <c r="P30" s="647"/>
      <c r="Q30" s="647"/>
      <c r="R30" s="647"/>
      <c r="S30" s="647"/>
      <c r="T30" s="647"/>
      <c r="U30" s="647"/>
      <c r="V30" s="648"/>
      <c r="W30" s="686" t="str">
        <f>IF(ISERROR(VLOOKUP(A30,【入力用】個人登録票!$A$21:$P$50,16,FALSE)),"",VLOOKUP(A30,【入力用】個人登録票!$A$21:$P$50,16,FALSE)) &amp; IF(ISERROR(VLOOKUP(A30,【入力用】個人登録票!$A$59:$P$127,16,FALSE)),"",VLOOKUP(A30,【入力用】個人登録票!$A$59:$P$127,16,FALSE))</f>
        <v/>
      </c>
      <c r="X30" s="687"/>
      <c r="Y30" s="687"/>
      <c r="Z30" s="688"/>
      <c r="AA30" s="79" t="str">
        <f>IF(ISERROR(VLOOKUP(AJ30,【入力用】個人登録票!$A$21:$P$50,2,FALSE)),"",VLOOKUP(AJ30,【入力用】個人登録票!$A$21:$P$50,2,FALSE)) &amp; IF(ISERROR(VLOOKUP(AJ30,【入力用】個人登録票!$A$59:$P$127,2,FALSE)),"",VLOOKUP(AJ30,【入力用】個人登録票!$A$59:$P$127,2,FALSE))</f>
        <v/>
      </c>
      <c r="AB30" s="606" t="str">
        <f>IF(ISERROR(VLOOKUP(AJ30,【入力用】個人登録票!$A$21:$P$50,5,FALSE)),"",VLOOKUP(AJ30,【入力用】個人登録票!$A$21:$P$50,5,FALSE)) &amp; IF(ISERROR(VLOOKUP(AJ30,【入力用】個人登録票!$A$59:$P$127,5,FALSE)),"",VLOOKUP(AJ30,【入力用】個人登録票!$A$59:$P$127,5,FALSE))</f>
        <v/>
      </c>
      <c r="AC30" s="649"/>
      <c r="AD30" s="607"/>
      <c r="AE30" s="644" t="str">
        <f>TEXT(IF(ISERROR(VLOOKUP(AJ30,【入力用】個人登録票!$A$21:$P$50,12,FALSE)),"",VLOOKUP(AJ30,【入力用】個人登録票!$A$21:$P$50,12,FALSE)) &amp; IF(ISERROR(VLOOKUP(AJ30,【入力用】個人登録票!$A$59:$P$127,12,FALSE)),"",VLOOKUP(AJ30,【入力用】個人登録票!$A$59:$P$127,12,FALSE)),"yyyy/m/d")</f>
        <v/>
      </c>
      <c r="AF30" s="645"/>
      <c r="AG30" s="99" t="str">
        <f t="shared" si="0"/>
        <v/>
      </c>
      <c r="AH30" s="100" t="str">
        <f>IF(ISERROR(VLOOKUP(AJ30,【入力用】個人登録票!$A$21:$Q$50,17,FALSE)),"",VLOOKUP(AJ30,【入力用】個人登録票!$A$21:$Q$50,17,FALSE)) &amp; IF(ISERROR(VLOOKUP(AJ30,【入力用】個人登録票!$A$59:$Q$127,17,FALSE)),"",VLOOKUP(AJ30,【入力用】個人登録票!$A$59:$Q$127,17,FALSE))</f>
        <v/>
      </c>
      <c r="AI30" s="80" t="str">
        <f>IF(ISERROR(VLOOKUP(AJ30,【入力用】個人登録票!$A$21:$P$50,16,FALSE)),"",VLOOKUP(AJ30,【入力用】個人登録票!$A$21:$P$50,16,FALSE)) &amp; IF(ISERROR(VLOOKUP(AJ30,【入力用】個人登録票!$A$59:$P$127,16,FALSE)),"",VLOOKUP(AJ30,【入力用】個人登録票!$A$59:$P$127,16,FALSE))</f>
        <v/>
      </c>
      <c r="AJ30" s="101" t="s">
        <v>359</v>
      </c>
      <c r="AK30" s="102" t="str">
        <f>IF(ISERROR(VLOOKUP(AJ30,#REF!,18,FALSE)),"",VLOOKUP(AJ30,#REF!,18,FALSE)) &amp; IF(ISERROR(VLOOKUP(AJ30,#REF!,18,FALSE)),"",VLOOKUP(AJ30,#REF!,18,FALSE))</f>
        <v/>
      </c>
    </row>
    <row r="31" spans="1:38" ht="27" customHeight="1" thickBot="1">
      <c r="A31" s="75" t="s">
        <v>308</v>
      </c>
      <c r="B31" s="81" t="str">
        <f>IF(ISERROR(VLOOKUP(A31,#REF!,18,FALSE)),"",VLOOKUP(A31,#REF!,18,FALSE)) &amp; IF(ISERROR(VLOOKUP(A31,#REF!,18,FALSE)),"",VLOOKUP(A31,#REF!,18,FALSE))</f>
        <v/>
      </c>
      <c r="C31" s="773" t="str">
        <f>IF(ISERROR(VLOOKUP(A31,【入力用】個人登録票!$A$21:$P$50,2,FALSE)),"",VLOOKUP(A31,【入力用】個人登録票!$A$21:$P$50,2,FALSE)) &amp; IF(ISERROR(VLOOKUP(A31,【入力用】個人登録票!$A$59:$P$127,2,FALSE)),"",VLOOKUP(A31,【入力用】個人登録票!$A$59:$P$127,2,FALSE))</f>
        <v/>
      </c>
      <c r="D31" s="774"/>
      <c r="E31" s="689" t="str">
        <f>IF(ISERROR(VLOOKUP(A31,【入力用】個人登録票!$A$21:$P$50,5,FALSE)),"",VLOOKUP(A31,【入力用】個人登録票!$A$21:$P$50,5,FALSE)) &amp; IF(ISERROR(VLOOKUP(A31,【入力用】個人登録票!$A$59:$P$127,5,FALSE)),"",VLOOKUP(A31,【入力用】個人登録票!$A$59:$P$127,5,FALSE))</f>
        <v/>
      </c>
      <c r="F31" s="690"/>
      <c r="G31" s="691" t="str">
        <f>TEXT(IF(ISERROR(VLOOKUP(A31,【入力用】個人登録票!$A$21:$P$50,12,FALSE)),"",VLOOKUP(A31,【入力用】個人登録票!$A$21:$P$50,12,FALSE)) &amp; IF(ISERROR(VLOOKUP(A31,【入力用】個人登録票!$A$59:$P$127,12,FALSE)),"",VLOOKUP(A31,【入力用】個人登録票!$A$59:$P$127,12,FALSE)),"yyyy/m/d")</f>
        <v/>
      </c>
      <c r="H31" s="691"/>
      <c r="I31" s="698" t="str">
        <f t="shared" si="1"/>
        <v/>
      </c>
      <c r="J31" s="698"/>
      <c r="K31" s="698"/>
      <c r="L31" s="698"/>
      <c r="M31" s="698"/>
      <c r="N31" s="698"/>
      <c r="O31" s="695" t="str">
        <f>IF(ISERROR(VLOOKUP(A31,【入力用】個人登録票!$A$21:$Q$50,17,FALSE)),"",VLOOKUP(A31,【入力用】個人登録票!$A$21:$Q$50,17,FALSE)) &amp; IF(ISERROR(VLOOKUP(A31,【入力用】個人登録票!$A$59:$Q$127,17,FALSE)),"",VLOOKUP(A31,【入力用】個人登録票!$A$59:$Q$127,17,FALSE))</f>
        <v/>
      </c>
      <c r="P31" s="696"/>
      <c r="Q31" s="696"/>
      <c r="R31" s="696"/>
      <c r="S31" s="696"/>
      <c r="T31" s="696"/>
      <c r="U31" s="696"/>
      <c r="V31" s="697"/>
      <c r="W31" s="730" t="str">
        <f>IF(ISERROR(VLOOKUP(A31,【入力用】個人登録票!$A$21:$P$50,16,FALSE)),"",VLOOKUP(A31,【入力用】個人登録票!$A$21:$P$50,16,FALSE)) &amp; IF(ISERROR(VLOOKUP(A31,【入力用】個人登録票!$A$59:$P$127,16,FALSE)),"",VLOOKUP(A31,【入力用】個人登録票!$A$59:$P$127,16,FALSE))</f>
        <v/>
      </c>
      <c r="X31" s="731"/>
      <c r="Y31" s="731"/>
      <c r="Z31" s="732"/>
      <c r="AA31" s="82" t="str">
        <f>IF(ISERROR(VLOOKUP(AJ31,【入力用】個人登録票!$A$21:$P$50,2,FALSE)),"",VLOOKUP(AJ31,【入力用】個人登録票!$A$21:$P$50,2,FALSE)) &amp; IF(ISERROR(VLOOKUP(AJ31,【入力用】個人登録票!$A$59:$P$127,2,FALSE)),"",VLOOKUP(AJ31,【入力用】個人登録票!$A$59:$P$127,2,FALSE))</f>
        <v/>
      </c>
      <c r="AB31" s="689" t="str">
        <f>IF(ISERROR(VLOOKUP(AJ31,【入力用】個人登録票!$A$21:$P$50,5,FALSE)),"",VLOOKUP(AJ31,【入力用】個人登録票!$A$21:$P$50,5,FALSE)) &amp; IF(ISERROR(VLOOKUP(AJ31,【入力用】個人登録票!$A$59:$P$127,5,FALSE)),"",VLOOKUP(AJ31,【入力用】個人登録票!$A$59:$P$127,5,FALSE))</f>
        <v/>
      </c>
      <c r="AC31" s="692"/>
      <c r="AD31" s="690"/>
      <c r="AE31" s="693" t="str">
        <f>TEXT(IF(ISERROR(VLOOKUP(AJ31,【入力用】個人登録票!$A$21:$P$50,12,FALSE)),"",VLOOKUP(AJ31,【入力用】個人登録票!$A$21:$P$50,12,FALSE)) &amp; IF(ISERROR(VLOOKUP(AJ31,【入力用】個人登録票!$A$59:$P$127,12,FALSE)),"",VLOOKUP(AJ31,【入力用】個人登録票!$A$59:$P$127,12,FALSE)),"yyyy/m/d")</f>
        <v/>
      </c>
      <c r="AF31" s="694"/>
      <c r="AG31" s="103" t="str">
        <f t="shared" si="0"/>
        <v/>
      </c>
      <c r="AH31" s="83" t="str">
        <f>IF(ISERROR(VLOOKUP(AJ31,【入力用】個人登録票!$A$21:$Q$50,17,FALSE)),"",VLOOKUP(AJ31,【入力用】個人登録票!$A$21:$Q$50,17,FALSE)) &amp; IF(ISERROR(VLOOKUP(AJ31,【入力用】個人登録票!$A$59:$Q$127,17,FALSE)),"",VLOOKUP(AJ31,【入力用】個人登録票!$A$59:$Q$127,17,FALSE))</f>
        <v/>
      </c>
      <c r="AI31" s="84" t="str">
        <f>IF(ISERROR(VLOOKUP(AJ31,【入力用】個人登録票!$A$21:$P$50,16,FALSE)),"",VLOOKUP(AJ31,【入力用】個人登録票!$A$21:$P$50,16,FALSE)) &amp; IF(ISERROR(VLOOKUP(AJ31,【入力用】個人登録票!$A$59:$P$127,16,FALSE)),"",VLOOKUP(AJ31,【入力用】個人登録票!$A$59:$P$127,16,FALSE))</f>
        <v/>
      </c>
      <c r="AJ31" s="101" t="s">
        <v>360</v>
      </c>
      <c r="AK31" s="102"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40" t="s">
        <v>52</v>
      </c>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row>
    <row r="34" spans="3:50" ht="12.75" customHeight="1">
      <c r="C34" s="2"/>
      <c r="D34" s="640" t="s">
        <v>53</v>
      </c>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row>
    <row r="35" spans="3:50" ht="18" customHeight="1" thickBot="1">
      <c r="C35" s="2"/>
      <c r="D35" s="2"/>
      <c r="E35" s="590" t="str">
        <f>E2</f>
        <v>Ａ 表 （日本協会）</v>
      </c>
      <c r="F35" s="591"/>
      <c r="G35" s="591"/>
      <c r="H35" s="3"/>
      <c r="I35" s="3"/>
      <c r="J35" s="3"/>
      <c r="K35" s="3"/>
      <c r="L35" s="705">
        <f>L2</f>
        <v>2025</v>
      </c>
      <c r="M35" s="705"/>
      <c r="N35" s="3" t="s">
        <v>49</v>
      </c>
      <c r="O35" s="3"/>
      <c r="P35" s="3"/>
      <c r="Q35" s="3"/>
      <c r="R35" s="3" t="s">
        <v>50</v>
      </c>
      <c r="S35" s="3"/>
      <c r="T35" s="3"/>
      <c r="U35" s="46" t="s">
        <v>55</v>
      </c>
      <c r="V35" s="758" t="s">
        <v>199</v>
      </c>
      <c r="W35" s="758"/>
      <c r="X35" s="48">
        <f>X2</f>
        <v>1</v>
      </c>
      <c r="Y35" s="48"/>
      <c r="Z35" s="3"/>
      <c r="AA35" s="3"/>
      <c r="AB35" s="3"/>
      <c r="AC35" s="3"/>
      <c r="AD35" s="3"/>
      <c r="AE35" s="3"/>
      <c r="AF35" s="3" t="s">
        <v>51</v>
      </c>
      <c r="AG35" s="2"/>
      <c r="AH35" s="2"/>
      <c r="AI35" s="2"/>
    </row>
    <row r="36" spans="3:50" ht="18.75" customHeight="1">
      <c r="C36" s="50"/>
      <c r="D36" s="51"/>
      <c r="E36" s="51"/>
      <c r="F36" s="52"/>
      <c r="G36" s="53"/>
      <c r="H36" s="727" t="s">
        <v>12</v>
      </c>
      <c r="I36" s="54"/>
      <c r="J36" s="54"/>
      <c r="K36" s="55"/>
      <c r="L36" s="54"/>
      <c r="M36" s="55"/>
      <c r="N36" s="56" t="str">
        <f>IF($N$3="","",$N$3)</f>
        <v>○</v>
      </c>
      <c r="O36" s="56" t="str">
        <f>IF($O$3="","",$O$3)</f>
        <v>○</v>
      </c>
      <c r="P36" s="55"/>
      <c r="Q36" s="55"/>
      <c r="R36" s="55"/>
      <c r="S36" s="55"/>
      <c r="T36" s="55"/>
      <c r="U36" s="55"/>
      <c r="V36" s="55"/>
      <c r="W36" s="55"/>
      <c r="X36" s="55"/>
      <c r="Y36" s="55"/>
      <c r="Z36" s="55"/>
      <c r="AA36" s="55"/>
      <c r="AB36" s="55"/>
      <c r="AC36" s="57"/>
      <c r="AD36" s="50"/>
      <c r="AE36" s="51"/>
      <c r="AF36" s="51"/>
      <c r="AG36" s="51"/>
      <c r="AH36" s="51"/>
      <c r="AI36" s="85"/>
    </row>
    <row r="37" spans="3:50" ht="28.5" customHeight="1">
      <c r="C37" s="724" t="s">
        <v>8</v>
      </c>
      <c r="D37" s="591"/>
      <c r="E37" s="725"/>
      <c r="F37" s="59"/>
      <c r="G37" s="97"/>
      <c r="H37" s="728"/>
      <c r="I37" s="585" t="s">
        <v>13</v>
      </c>
      <c r="J37" s="585" t="s">
        <v>19</v>
      </c>
      <c r="K37" s="585" t="s">
        <v>20</v>
      </c>
      <c r="L37" s="585" t="s">
        <v>21</v>
      </c>
      <c r="M37" s="585" t="s">
        <v>22</v>
      </c>
      <c r="N37" s="585" t="s">
        <v>23</v>
      </c>
      <c r="O37" s="585" t="s">
        <v>24</v>
      </c>
      <c r="P37" s="585" t="s">
        <v>25</v>
      </c>
      <c r="Q37" s="585" t="s">
        <v>26</v>
      </c>
      <c r="R37" s="585" t="s">
        <v>54</v>
      </c>
      <c r="S37" s="585" t="s">
        <v>27</v>
      </c>
      <c r="T37" s="585" t="s">
        <v>28</v>
      </c>
      <c r="U37" s="585" t="s">
        <v>29</v>
      </c>
      <c r="V37" s="585" t="s">
        <v>30</v>
      </c>
      <c r="W37" s="585" t="s">
        <v>31</v>
      </c>
      <c r="X37" s="585" t="s">
        <v>32</v>
      </c>
      <c r="Y37" s="585" t="s">
        <v>33</v>
      </c>
      <c r="Z37" s="585" t="s">
        <v>34</v>
      </c>
      <c r="AA37" s="585" t="s">
        <v>35</v>
      </c>
      <c r="AB37" s="585" t="s">
        <v>36</v>
      </c>
      <c r="AC37" s="598" t="s">
        <v>37</v>
      </c>
      <c r="AD37" s="60">
        <v>1</v>
      </c>
      <c r="AE37" s="701" t="s">
        <v>253</v>
      </c>
      <c r="AF37" s="701"/>
      <c r="AG37" s="701"/>
      <c r="AH37" s="701"/>
      <c r="AI37" s="702"/>
    </row>
    <row r="38" spans="3:50" ht="30" customHeight="1">
      <c r="C38" s="726"/>
      <c r="D38" s="591"/>
      <c r="E38" s="725"/>
      <c r="F38" s="699">
        <f>F5</f>
        <v>0</v>
      </c>
      <c r="G38" s="700"/>
      <c r="H38" s="728"/>
      <c r="I38" s="586"/>
      <c r="J38" s="586"/>
      <c r="K38" s="586"/>
      <c r="L38" s="586"/>
      <c r="M38" s="586"/>
      <c r="N38" s="586"/>
      <c r="O38" s="586"/>
      <c r="P38" s="586"/>
      <c r="Q38" s="586"/>
      <c r="R38" s="586"/>
      <c r="S38" s="586"/>
      <c r="T38" s="586"/>
      <c r="U38" s="586"/>
      <c r="V38" s="586"/>
      <c r="W38" s="586"/>
      <c r="X38" s="586"/>
      <c r="Y38" s="586"/>
      <c r="Z38" s="586"/>
      <c r="AA38" s="586"/>
      <c r="AB38" s="586"/>
      <c r="AC38" s="599"/>
      <c r="AD38" s="61">
        <v>2</v>
      </c>
      <c r="AE38" s="701" t="s">
        <v>46</v>
      </c>
      <c r="AF38" s="701"/>
      <c r="AG38" s="701"/>
      <c r="AH38" s="701"/>
      <c r="AI38" s="702"/>
    </row>
    <row r="39" spans="3:50" ht="9" customHeight="1">
      <c r="C39" s="733" t="s">
        <v>9</v>
      </c>
      <c r="D39" s="591"/>
      <c r="E39" s="725"/>
      <c r="F39" s="59"/>
      <c r="G39" s="62"/>
      <c r="H39" s="728"/>
      <c r="I39" s="586"/>
      <c r="J39" s="586"/>
      <c r="K39" s="586"/>
      <c r="L39" s="586"/>
      <c r="M39" s="586"/>
      <c r="N39" s="586"/>
      <c r="O39" s="586"/>
      <c r="P39" s="586"/>
      <c r="Q39" s="586"/>
      <c r="R39" s="586"/>
      <c r="S39" s="586"/>
      <c r="T39" s="586"/>
      <c r="U39" s="586"/>
      <c r="V39" s="586"/>
      <c r="W39" s="586"/>
      <c r="X39" s="586"/>
      <c r="Y39" s="586"/>
      <c r="Z39" s="586"/>
      <c r="AA39" s="586"/>
      <c r="AB39" s="586"/>
      <c r="AC39" s="599"/>
      <c r="AD39" s="61"/>
      <c r="AE39" s="63"/>
      <c r="AF39" s="63"/>
      <c r="AG39" s="63"/>
      <c r="AH39" s="63"/>
      <c r="AI39" s="86"/>
    </row>
    <row r="40" spans="3:50" ht="27.75" customHeight="1" thickBot="1">
      <c r="C40" s="734"/>
      <c r="D40" s="710"/>
      <c r="E40" s="711"/>
      <c r="F40" s="59"/>
      <c r="G40" s="64">
        <f>G7</f>
        <v>0</v>
      </c>
      <c r="H40" s="729"/>
      <c r="I40" s="587"/>
      <c r="J40" s="587"/>
      <c r="K40" s="587"/>
      <c r="L40" s="587"/>
      <c r="M40" s="587"/>
      <c r="N40" s="587"/>
      <c r="O40" s="587"/>
      <c r="P40" s="587"/>
      <c r="Q40" s="587"/>
      <c r="R40" s="587"/>
      <c r="S40" s="587"/>
      <c r="T40" s="587"/>
      <c r="U40" s="587"/>
      <c r="V40" s="587"/>
      <c r="W40" s="587"/>
      <c r="X40" s="587"/>
      <c r="Y40" s="587"/>
      <c r="Z40" s="587"/>
      <c r="AA40" s="587"/>
      <c r="AB40" s="587"/>
      <c r="AC40" s="600"/>
      <c r="AD40" s="65">
        <v>3</v>
      </c>
      <c r="AE40" s="66" t="s">
        <v>47</v>
      </c>
      <c r="AF40" s="63"/>
      <c r="AG40" s="63"/>
      <c r="AH40" s="63"/>
      <c r="AI40" s="86"/>
    </row>
    <row r="41" spans="3:50" ht="13.5" customHeight="1">
      <c r="C41" s="712" t="s">
        <v>7</v>
      </c>
      <c r="D41" s="713"/>
      <c r="E41" s="714"/>
      <c r="F41" s="671">
        <f>IF($F$8="","",$F$8)</f>
        <v>0</v>
      </c>
      <c r="G41" s="672"/>
      <c r="H41" s="672"/>
      <c r="I41" s="672"/>
      <c r="J41" s="672"/>
      <c r="K41" s="672"/>
      <c r="L41" s="672"/>
      <c r="M41" s="672"/>
      <c r="N41" s="672"/>
      <c r="O41" s="672"/>
      <c r="P41" s="672"/>
      <c r="Q41" s="672"/>
      <c r="R41" s="672"/>
      <c r="S41" s="672"/>
      <c r="T41" s="750" t="s">
        <v>133</v>
      </c>
      <c r="U41" s="750"/>
      <c r="V41" s="750"/>
      <c r="W41" s="750"/>
      <c r="X41" s="750"/>
      <c r="Y41" s="750"/>
      <c r="Z41" s="751" t="s">
        <v>57</v>
      </c>
      <c r="AA41" s="751">
        <f>$AA$8</f>
        <v>0</v>
      </c>
      <c r="AB41" s="604" t="s">
        <v>58</v>
      </c>
      <c r="AC41" s="604" t="s">
        <v>59</v>
      </c>
      <c r="AD41" s="735">
        <v>4</v>
      </c>
      <c r="AE41" s="737" t="s">
        <v>48</v>
      </c>
      <c r="AF41" s="737"/>
      <c r="AG41" s="737"/>
      <c r="AH41" s="737"/>
      <c r="AI41" s="738"/>
    </row>
    <row r="42" spans="3:50" ht="13.5" customHeight="1" thickBot="1">
      <c r="C42" s="734"/>
      <c r="D42" s="710"/>
      <c r="E42" s="711"/>
      <c r="F42" s="673"/>
      <c r="G42" s="674"/>
      <c r="H42" s="674"/>
      <c r="I42" s="674"/>
      <c r="J42" s="674"/>
      <c r="K42" s="674"/>
      <c r="L42" s="674"/>
      <c r="M42" s="674"/>
      <c r="N42" s="674"/>
      <c r="O42" s="674"/>
      <c r="P42" s="674"/>
      <c r="Q42" s="674"/>
      <c r="R42" s="674"/>
      <c r="S42" s="674"/>
      <c r="T42" s="741" t="s">
        <v>134</v>
      </c>
      <c r="U42" s="741"/>
      <c r="V42" s="741"/>
      <c r="W42" s="741"/>
      <c r="X42" s="741"/>
      <c r="Y42" s="741"/>
      <c r="Z42" s="629"/>
      <c r="AA42" s="629"/>
      <c r="AB42" s="605"/>
      <c r="AC42" s="605"/>
      <c r="AD42" s="736"/>
      <c r="AE42" s="739"/>
      <c r="AF42" s="739"/>
      <c r="AG42" s="739"/>
      <c r="AH42" s="739"/>
      <c r="AI42" s="740"/>
    </row>
    <row r="43" spans="3:50" ht="13.5" customHeight="1">
      <c r="C43" s="712" t="s">
        <v>14</v>
      </c>
      <c r="D43" s="713"/>
      <c r="E43" s="714"/>
      <c r="F43" s="67" t="s">
        <v>15</v>
      </c>
      <c r="G43" s="742">
        <f>IF($G$10="","",$G$10)</f>
        <v>0</v>
      </c>
      <c r="H43" s="743"/>
      <c r="I43" s="743"/>
      <c r="J43" s="743"/>
      <c r="K43" s="743"/>
      <c r="L43" s="743"/>
      <c r="M43" s="743"/>
      <c r="N43" s="743"/>
      <c r="O43" s="743"/>
      <c r="P43" s="743"/>
      <c r="Q43" s="743"/>
      <c r="R43" s="743"/>
      <c r="S43" s="743"/>
      <c r="T43" s="743"/>
      <c r="U43" s="743"/>
      <c r="V43" s="743"/>
      <c r="W43" s="743"/>
      <c r="X43" s="743"/>
      <c r="Y43" s="743"/>
      <c r="Z43" s="744"/>
      <c r="AA43" s="583" t="s">
        <v>17</v>
      </c>
      <c r="AB43" s="661" t="s">
        <v>10</v>
      </c>
      <c r="AC43" s="661"/>
      <c r="AD43" s="655"/>
      <c r="AE43" s="655" t="s">
        <v>11</v>
      </c>
      <c r="AF43" s="655"/>
      <c r="AG43" s="68" t="s">
        <v>38</v>
      </c>
      <c r="AH43" s="655" t="s">
        <v>40</v>
      </c>
      <c r="AI43" s="748" t="s">
        <v>41</v>
      </c>
      <c r="AJ43" s="776"/>
      <c r="AU43" s="653"/>
      <c r="AV43" s="653"/>
      <c r="AW43" s="653"/>
      <c r="AX43" s="654"/>
    </row>
    <row r="44" spans="3:50" ht="13.5" customHeight="1" thickBot="1">
      <c r="C44" s="709" t="s">
        <v>6</v>
      </c>
      <c r="D44" s="710"/>
      <c r="E44" s="711"/>
      <c r="F44" s="69">
        <f>IF($F$11="","",$F$11)</f>
        <v>0</v>
      </c>
      <c r="G44" s="745"/>
      <c r="H44" s="746"/>
      <c r="I44" s="746"/>
      <c r="J44" s="746"/>
      <c r="K44" s="746"/>
      <c r="L44" s="746"/>
      <c r="M44" s="746"/>
      <c r="N44" s="746"/>
      <c r="O44" s="746"/>
      <c r="P44" s="746"/>
      <c r="Q44" s="746"/>
      <c r="R44" s="746"/>
      <c r="S44" s="746"/>
      <c r="T44" s="746"/>
      <c r="U44" s="746"/>
      <c r="V44" s="746"/>
      <c r="W44" s="746"/>
      <c r="X44" s="746"/>
      <c r="Y44" s="746"/>
      <c r="Z44" s="747"/>
      <c r="AA44" s="584"/>
      <c r="AB44" s="589"/>
      <c r="AC44" s="589"/>
      <c r="AD44" s="589"/>
      <c r="AE44" s="589"/>
      <c r="AF44" s="589"/>
      <c r="AG44" s="98" t="s">
        <v>39</v>
      </c>
      <c r="AH44" s="589"/>
      <c r="AI44" s="749"/>
      <c r="AJ44" s="776"/>
      <c r="AU44" s="653"/>
      <c r="AV44" s="653"/>
      <c r="AW44" s="653"/>
      <c r="AX44" s="654"/>
    </row>
    <row r="45" spans="3:50" ht="13.5" customHeight="1">
      <c r="C45" s="712" t="s">
        <v>14</v>
      </c>
      <c r="D45" s="713"/>
      <c r="E45" s="714"/>
      <c r="F45" s="71" t="s">
        <v>15</v>
      </c>
      <c r="G45" s="742">
        <f>IF($G$12="","",$G$12)</f>
        <v>0</v>
      </c>
      <c r="H45" s="743"/>
      <c r="I45" s="743"/>
      <c r="J45" s="743"/>
      <c r="K45" s="743"/>
      <c r="L45" s="743"/>
      <c r="M45" s="743"/>
      <c r="N45" s="743"/>
      <c r="O45" s="743"/>
      <c r="P45" s="743"/>
      <c r="Q45" s="743"/>
      <c r="R45" s="743"/>
      <c r="S45" s="743"/>
      <c r="T45" s="743"/>
      <c r="U45" s="743"/>
      <c r="V45" s="743"/>
      <c r="W45" s="743"/>
      <c r="X45" s="743"/>
      <c r="Y45" s="743"/>
      <c r="Z45" s="743"/>
      <c r="AA45" s="596" t="str">
        <f>IF(ISERROR(VLOOKUP(AJ45,【入力用】個人登録票!$A$21:$P$50,2,FALSE)),"",VLOOKUP(AJ45,【入力用】個人登録票!$A$21:$P$50,2,FALSE)) &amp; IF(ISERROR(VLOOKUP(AJ45,【入力用】個人登録票!$A$59:$P$127,2,FALSE)),"",VLOOKUP(AJ45,【入力用】個人登録票!$A$59:$P$127,2,FALSE))</f>
        <v/>
      </c>
      <c r="AB45" s="588" t="str">
        <f>IF(ISERROR(VLOOKUP(AJ45,【入力用】個人登録票!$A$21:$P$50,5,FALSE)),"",VLOOKUP(AJ45,【入力用】個人登録票!$A$21:$P$50,5,FALSE)) &amp; IF(ISERROR(VLOOKUP(AJ45,【入力用】個人登録票!$A$59:$P$127,5,FALSE)),"",VLOOKUP(AJ45,【入力用】個人登録票!$A$59:$P$127,5,FALSE))</f>
        <v/>
      </c>
      <c r="AC45" s="589"/>
      <c r="AD45" s="589"/>
      <c r="AE45" s="636" t="str">
        <f>TEXT(IF(ISERROR(VLOOKUP(AJ45,【入力用】個人登録票!$A$21:$P$50,12,FALSE)),"",VLOOKUP(AJ45,【入力用】個人登録票!$A$21:$P$50,12,FALSE)) &amp; IF(ISERROR(VLOOKUP(AJ45,【入力用】個人登録票!$A$59:$P$127,12,FALSE)),"",VLOOKUP(AJ45,【入力用】個人登録票!$A$59:$P$127,12,FALSE)),"yyyy/m/d")</f>
        <v/>
      </c>
      <c r="AF45" s="637"/>
      <c r="AG45" s="611" t="str">
        <f>IF(AA45="","",$F$8)</f>
        <v/>
      </c>
      <c r="AH45" s="634" t="str">
        <f>IF(ISERROR(VLOOKUP(AJ45,【入力用】個人登録票!$A$21:$Q$50,17,FALSE)),"",VLOOKUP(AJ45,【入力用】個人登録票!$A$21:$Q$50,17,FALSE)) &amp; IF(ISERROR(VLOOKUP(AJ45,【入力用】個人登録票!$A$59:$Q$127,17,FALSE)),"",VLOOKUP(AJ45,【入力用】個人登録票!$A$59:$Q$127,17,FALSE))</f>
        <v/>
      </c>
      <c r="AI45" s="657" t="str">
        <f>IF(ISERROR(VLOOKUP(AJ45,【入力用】個人登録票!$A$21:$P$50,16,FALSE)),"",VLOOKUP(AJ45,【入力用】個人登録票!$A$21:$P$50,16,FALSE)) &amp; IF(ISERROR(VLOOKUP(AJ45,【入力用】個人登録票!$A$59:$P$127,16,FALSE)),"",VLOOKUP(AJ45,【入力用】個人登録票!$A$59:$P$127,16,FALSE))</f>
        <v/>
      </c>
      <c r="AJ45" s="662" t="s">
        <v>403</v>
      </c>
      <c r="AK45" s="663" t="str">
        <f>IF(ISERROR(VLOOKUP(AJ45,#REF!,18,FALSE)),"",VLOOKUP(AJ45,#REF!,18,FALSE)) &amp; IF(ISERROR(VLOOKUP(AJ45,#REF!,18,FALSE)),"",VLOOKUP(AJ45,#REF!,18,FALSE))</f>
        <v/>
      </c>
    </row>
    <row r="46" spans="3:50" ht="13.5" customHeight="1">
      <c r="C46" s="618" t="s">
        <v>5</v>
      </c>
      <c r="D46" s="619"/>
      <c r="E46" s="620"/>
      <c r="F46" s="72">
        <f>IF($F$13="","",$F$13)</f>
        <v>0</v>
      </c>
      <c r="G46" s="752"/>
      <c r="H46" s="753"/>
      <c r="I46" s="753"/>
      <c r="J46" s="753"/>
      <c r="K46" s="753"/>
      <c r="L46" s="753"/>
      <c r="M46" s="753"/>
      <c r="N46" s="753"/>
      <c r="O46" s="753"/>
      <c r="P46" s="753"/>
      <c r="Q46" s="753"/>
      <c r="R46" s="753"/>
      <c r="S46" s="753"/>
      <c r="T46" s="753"/>
      <c r="U46" s="753"/>
      <c r="V46" s="753"/>
      <c r="W46" s="753"/>
      <c r="X46" s="753"/>
      <c r="Y46" s="753"/>
      <c r="Z46" s="753"/>
      <c r="AA46" s="597"/>
      <c r="AB46" s="589"/>
      <c r="AC46" s="589"/>
      <c r="AD46" s="589"/>
      <c r="AE46" s="638"/>
      <c r="AF46" s="639"/>
      <c r="AG46" s="611"/>
      <c r="AH46" s="635"/>
      <c r="AI46" s="658"/>
      <c r="AJ46" s="662"/>
      <c r="AK46" s="663"/>
    </row>
    <row r="47" spans="3:50" ht="13.5" customHeight="1">
      <c r="C47" s="706" t="s">
        <v>4</v>
      </c>
      <c r="D47" s="707"/>
      <c r="E47" s="708"/>
      <c r="F47" s="602">
        <f>IF($F$14="","",$F$14)</f>
        <v>0</v>
      </c>
      <c r="G47" s="602"/>
      <c r="H47" s="602"/>
      <c r="I47" s="602"/>
      <c r="J47" s="602"/>
      <c r="K47" s="602"/>
      <c r="L47" s="602"/>
      <c r="M47" s="602"/>
      <c r="N47" s="677" t="s">
        <v>135</v>
      </c>
      <c r="O47" s="677"/>
      <c r="P47" s="677"/>
      <c r="Q47" s="602">
        <f>IF($Q$14="","",$Q$14)</f>
        <v>0</v>
      </c>
      <c r="R47" s="602"/>
      <c r="S47" s="602"/>
      <c r="T47" s="602"/>
      <c r="U47" s="602"/>
      <c r="V47" s="602"/>
      <c r="W47" s="602"/>
      <c r="X47" s="602"/>
      <c r="Y47" s="602"/>
      <c r="Z47" s="603"/>
      <c r="AA47" s="596" t="str">
        <f>IF(ISERROR(VLOOKUP(AJ47,【入力用】個人登録票!$A$21:$P$50,2,FALSE)),"",VLOOKUP(AJ47,【入力用】個人登録票!$A$21:$P$50,2,FALSE)) &amp; IF(ISERROR(VLOOKUP(AJ47,【入力用】個人登録票!$A$59:$P$127,2,FALSE)),"",VLOOKUP(AJ47,【入力用】個人登録票!$A$59:$P$127,2,FALSE))</f>
        <v/>
      </c>
      <c r="AB47" s="588" t="str">
        <f>IF(ISERROR(VLOOKUP(AJ47,【入力用】個人登録票!$A$21:$P$50,5,FALSE)),"",VLOOKUP(AJ47,【入力用】個人登録票!$A$21:$P$50,5,FALSE)) &amp; IF(ISERROR(VLOOKUP(AJ47,【入力用】個人登録票!$A$59:$P$127,5,FALSE)),"",VLOOKUP(AJ47,【入力用】個人登録票!$A$59:$P$127,5,FALSE))</f>
        <v/>
      </c>
      <c r="AC47" s="589"/>
      <c r="AD47" s="589"/>
      <c r="AE47" s="636" t="str">
        <f>TEXT(IF(ISERROR(VLOOKUP(AJ47,【入力用】個人登録票!$A$21:$P$50,12,FALSE)),"",VLOOKUP(AJ47,【入力用】個人登録票!$A$21:$P$50,12,FALSE)) &amp; IF(ISERROR(VLOOKUP(AJ47,【入力用】個人登録票!$A$59:$P$127,12,FALSE)),"",VLOOKUP(AJ47,【入力用】個人登録票!$A$59:$P$127,12,FALSE)),"yyyy/m/d")</f>
        <v/>
      </c>
      <c r="AF47" s="637"/>
      <c r="AG47" s="611" t="str">
        <f t="shared" ref="AG47" si="2">IF(AA47="","",$F$8)</f>
        <v/>
      </c>
      <c r="AH47" s="634" t="str">
        <f>IF(ISERROR(VLOOKUP(AJ47,【入力用】個人登録票!$A$21:$Q$50,17,FALSE)),"",VLOOKUP(AJ47,【入力用】個人登録票!$A$21:$Q$50,17,FALSE)) &amp; IF(ISERROR(VLOOKUP(AJ47,【入力用】個人登録票!$A$59:$Q$127,17,FALSE)),"",VLOOKUP(AJ47,【入力用】個人登録票!$A$59:$Q$127,17,FALSE))</f>
        <v/>
      </c>
      <c r="AI47" s="657" t="str">
        <f>IF(ISERROR(VLOOKUP(AJ47,【入力用】個人登録票!$A$21:$P$50,16,FALSE)),"",VLOOKUP(AJ47,【入力用】個人登録票!$A$21:$P$50,16,FALSE)) &amp; IF(ISERROR(VLOOKUP(AJ47,【入力用】個人登録票!$A$59:$P$127,16,FALSE)),"",VLOOKUP(AJ47,【入力用】個人登録票!$A$59:$P$127,16,FALSE))</f>
        <v/>
      </c>
      <c r="AJ47" s="662" t="s">
        <v>404</v>
      </c>
      <c r="AK47" s="663" t="str">
        <f>IF(ISERROR(VLOOKUP(AJ47,#REF!,18,FALSE)),"",VLOOKUP(AJ47,#REF!,18,FALSE)) &amp; IF(ISERROR(VLOOKUP(AJ47,#REF!,18,FALSE)),"",VLOOKUP(AJ47,#REF!,18,FALSE))</f>
        <v/>
      </c>
    </row>
    <row r="48" spans="3:50" ht="13.5" customHeight="1" thickBot="1">
      <c r="C48" s="709" t="s">
        <v>3</v>
      </c>
      <c r="D48" s="710"/>
      <c r="E48" s="711"/>
      <c r="F48" s="621"/>
      <c r="G48" s="621"/>
      <c r="H48" s="621"/>
      <c r="I48" s="621"/>
      <c r="J48" s="621"/>
      <c r="K48" s="621"/>
      <c r="L48" s="621"/>
      <c r="M48" s="621"/>
      <c r="N48" s="717" t="s">
        <v>136</v>
      </c>
      <c r="O48" s="717"/>
      <c r="P48" s="717"/>
      <c r="Q48" s="621">
        <f>IF($Q$15="","",$Q$15)</f>
        <v>0</v>
      </c>
      <c r="R48" s="621"/>
      <c r="S48" s="621"/>
      <c r="T48" s="621"/>
      <c r="U48" s="621"/>
      <c r="V48" s="621"/>
      <c r="W48" s="621"/>
      <c r="X48" s="621"/>
      <c r="Y48" s="621"/>
      <c r="Z48" s="622"/>
      <c r="AA48" s="597"/>
      <c r="AB48" s="589"/>
      <c r="AC48" s="589"/>
      <c r="AD48" s="589"/>
      <c r="AE48" s="638"/>
      <c r="AF48" s="639"/>
      <c r="AG48" s="611"/>
      <c r="AH48" s="635"/>
      <c r="AI48" s="658"/>
      <c r="AJ48" s="662"/>
      <c r="AK48" s="664"/>
    </row>
    <row r="49" spans="1:37" ht="13.5" customHeight="1">
      <c r="C49" s="712" t="s">
        <v>14</v>
      </c>
      <c r="D49" s="713"/>
      <c r="E49" s="714"/>
      <c r="F49" s="715">
        <f>IF($F$16="","",$F$16)</f>
        <v>0</v>
      </c>
      <c r="G49" s="715"/>
      <c r="H49" s="715"/>
      <c r="I49" s="715"/>
      <c r="J49" s="715"/>
      <c r="K49" s="715"/>
      <c r="L49" s="715"/>
      <c r="M49" s="715"/>
      <c r="N49" s="612" t="s">
        <v>64</v>
      </c>
      <c r="O49" s="613"/>
      <c r="P49" s="614"/>
      <c r="Q49" s="715">
        <f>IF($Q$16="","",$Q$16)</f>
        <v>0</v>
      </c>
      <c r="R49" s="715"/>
      <c r="S49" s="715"/>
      <c r="T49" s="715"/>
      <c r="U49" s="715"/>
      <c r="V49" s="715"/>
      <c r="W49" s="715"/>
      <c r="X49" s="715"/>
      <c r="Y49" s="715"/>
      <c r="Z49" s="716"/>
      <c r="AA49" s="596" t="str">
        <f>IF(ISERROR(VLOOKUP(AJ49,【入力用】個人登録票!$A$21:$P$50,2,FALSE)),"",VLOOKUP(AJ49,【入力用】個人登録票!$A$21:$P$50,2,FALSE)) &amp; IF(ISERROR(VLOOKUP(AJ49,【入力用】個人登録票!$A$59:$P$127,2,FALSE)),"",VLOOKUP(AJ49,【入力用】個人登録票!$A$59:$P$127,2,FALSE))</f>
        <v/>
      </c>
      <c r="AB49" s="588" t="str">
        <f>IF(ISERROR(VLOOKUP(AJ49,【入力用】個人登録票!$A$21:$P$50,5,FALSE)),"",VLOOKUP(AJ49,【入力用】個人登録票!$A$21:$P$50,5,FALSE)) &amp; IF(ISERROR(VLOOKUP(AJ49,【入力用】個人登録票!$A$59:$P$127,5,FALSE)),"",VLOOKUP(AJ49,【入力用】個人登録票!$A$59:$P$127,5,FALSE))</f>
        <v/>
      </c>
      <c r="AC49" s="589"/>
      <c r="AD49" s="589"/>
      <c r="AE49" s="636" t="str">
        <f>TEXT(IF(ISERROR(VLOOKUP(AJ49,【入力用】個人登録票!$A$21:$P$50,12,FALSE)),"",VLOOKUP(AJ49,【入力用】個人登録票!$A$21:$P$50,12,FALSE)) &amp; IF(ISERROR(VLOOKUP(AJ49,【入力用】個人登録票!$A$59:$P$127,12,FALSE)),"",VLOOKUP(AJ49,【入力用】個人登録票!$A$59:$P$127,12,FALSE)),"yyyy/m/d")</f>
        <v/>
      </c>
      <c r="AF49" s="637"/>
      <c r="AG49" s="611" t="str">
        <f t="shared" ref="AG49" si="3">IF(AA49="","",$F$8)</f>
        <v/>
      </c>
      <c r="AH49" s="634" t="str">
        <f>IF(ISERROR(VLOOKUP(AJ49,【入力用】個人登録票!$A$21:$Q$50,17,FALSE)),"",VLOOKUP(AJ49,【入力用】個人登録票!$A$21:$Q$50,17,FALSE)) &amp; IF(ISERROR(VLOOKUP(AJ49,【入力用】個人登録票!$A$59:$Q$127,17,FALSE)),"",VLOOKUP(AJ49,【入力用】個人登録票!$A$59:$Q$127,17,FALSE))</f>
        <v/>
      </c>
      <c r="AI49" s="657" t="str">
        <f>IF(ISERROR(VLOOKUP(AJ49,【入力用】個人登録票!$A$21:$P$50,16,FALSE)),"",VLOOKUP(AJ49,【入力用】個人登録票!$A$21:$P$50,16,FALSE)) &amp; IF(ISERROR(VLOOKUP(AJ49,【入力用】個人登録票!$A$59:$P$127,16,FALSE)),"",VLOOKUP(AJ49,【入力用】個人登録票!$A$59:$P$127,16,FALSE))</f>
        <v/>
      </c>
      <c r="AJ49" s="662" t="s">
        <v>405</v>
      </c>
      <c r="AK49" s="663" t="str">
        <f>IF(ISERROR(VLOOKUP(AJ49,#REF!,18,FALSE)),"",VLOOKUP(AJ49,#REF!,18,FALSE)) &amp; IF(ISERROR(VLOOKUP(AJ49,#REF!,18,FALSE)),"",VLOOKUP(AJ49,#REF!,18,FALSE))</f>
        <v/>
      </c>
    </row>
    <row r="50" spans="1:37" ht="13.5" customHeight="1">
      <c r="C50" s="618" t="s">
        <v>2</v>
      </c>
      <c r="D50" s="619"/>
      <c r="E50" s="620"/>
      <c r="F50" s="602"/>
      <c r="G50" s="602"/>
      <c r="H50" s="602"/>
      <c r="I50" s="602"/>
      <c r="J50" s="602"/>
      <c r="K50" s="602"/>
      <c r="L50" s="602"/>
      <c r="M50" s="602"/>
      <c r="N50" s="615"/>
      <c r="O50" s="616"/>
      <c r="P50" s="617"/>
      <c r="Q50" s="602" t="str">
        <f>IF(【印刷用】日本協会登録用紙!Q17="","",【印刷用】日本協会登録用紙!Q17)</f>
        <v/>
      </c>
      <c r="R50" s="602"/>
      <c r="S50" s="602"/>
      <c r="T50" s="602"/>
      <c r="U50" s="602"/>
      <c r="V50" s="602"/>
      <c r="W50" s="602"/>
      <c r="X50" s="602"/>
      <c r="Y50" s="602"/>
      <c r="Z50" s="603"/>
      <c r="AA50" s="597"/>
      <c r="AB50" s="589"/>
      <c r="AC50" s="589"/>
      <c r="AD50" s="589"/>
      <c r="AE50" s="638"/>
      <c r="AF50" s="639"/>
      <c r="AG50" s="611"/>
      <c r="AH50" s="635"/>
      <c r="AI50" s="658"/>
      <c r="AJ50" s="662"/>
      <c r="AK50" s="664"/>
    </row>
    <row r="51" spans="1:37" ht="13.5" customHeight="1">
      <c r="C51" s="769" t="s">
        <v>17</v>
      </c>
      <c r="D51" s="770"/>
      <c r="E51" s="589" t="s">
        <v>10</v>
      </c>
      <c r="F51" s="589"/>
      <c r="G51" s="589" t="s">
        <v>11</v>
      </c>
      <c r="H51" s="589"/>
      <c r="I51" s="632" t="s">
        <v>38</v>
      </c>
      <c r="J51" s="632"/>
      <c r="K51" s="632"/>
      <c r="L51" s="632"/>
      <c r="M51" s="632"/>
      <c r="N51" s="632"/>
      <c r="O51" s="589" t="s">
        <v>40</v>
      </c>
      <c r="P51" s="589"/>
      <c r="Q51" s="589"/>
      <c r="R51" s="589"/>
      <c r="S51" s="589"/>
      <c r="T51" s="589"/>
      <c r="U51" s="589"/>
      <c r="V51" s="589"/>
      <c r="W51" s="589" t="s">
        <v>41</v>
      </c>
      <c r="X51" s="589"/>
      <c r="Y51" s="589"/>
      <c r="Z51" s="623"/>
      <c r="AA51" s="596" t="str">
        <f>IF(ISERROR(VLOOKUP(AJ51,【入力用】個人登録票!$A$21:$P$50,2,FALSE)),"",VLOOKUP(AJ51,【入力用】個人登録票!$A$21:$P$50,2,FALSE)) &amp; IF(ISERROR(VLOOKUP(AJ51,【入力用】個人登録票!$A$59:$P$127,2,FALSE)),"",VLOOKUP(AJ51,【入力用】個人登録票!$A$59:$P$127,2,FALSE))</f>
        <v/>
      </c>
      <c r="AB51" s="588" t="str">
        <f>IF(ISERROR(VLOOKUP(AJ51,【入力用】個人登録票!$A$21:$P$50,5,FALSE)),"",VLOOKUP(AJ51,【入力用】個人登録票!$A$21:$P$50,5,FALSE)) &amp; IF(ISERROR(VLOOKUP(AJ51,【入力用】個人登録票!$A$59:$P$127,5,FALSE)),"",VLOOKUP(AJ51,【入力用】個人登録票!$A$59:$P$127,5,FALSE))</f>
        <v/>
      </c>
      <c r="AC51" s="589"/>
      <c r="AD51" s="589"/>
      <c r="AE51" s="636" t="str">
        <f>TEXT(IF(ISERROR(VLOOKUP(AJ51,【入力用】個人登録票!$A$21:$P$50,12,FALSE)),"",VLOOKUP(AJ51,【入力用】個人登録票!$A$21:$P$50,12,FALSE)) &amp; IF(ISERROR(VLOOKUP(AJ51,【入力用】個人登録票!$A$59:$P$127,12,FALSE)),"",VLOOKUP(AJ51,【入力用】個人登録票!$A$59:$P$127,12,FALSE)),"yyyy/m/d")</f>
        <v/>
      </c>
      <c r="AF51" s="637"/>
      <c r="AG51" s="611" t="str">
        <f t="shared" ref="AG51" si="4">IF(AA51="","",$F$8)</f>
        <v/>
      </c>
      <c r="AH51" s="634" t="str">
        <f>IF(ISERROR(VLOOKUP(AJ51,【入力用】個人登録票!$A$21:$Q$50,17,FALSE)),"",VLOOKUP(AJ51,【入力用】個人登録票!$A$21:$Q$50,17,FALSE)) &amp; IF(ISERROR(VLOOKUP(AJ51,【入力用】個人登録票!$A$59:$Q$127,17,FALSE)),"",VLOOKUP(AJ51,【入力用】個人登録票!$A$59:$Q$127,17,FALSE))</f>
        <v/>
      </c>
      <c r="AI51" s="657" t="str">
        <f>IF(ISERROR(VLOOKUP(AJ51,【入力用】個人登録票!$A$21:$P$50,16,FALSE)),"",VLOOKUP(AJ51,【入力用】個人登録票!$A$21:$P$50,16,FALSE)) &amp; IF(ISERROR(VLOOKUP(AJ51,【入力用】個人登録票!$A$59:$P$127,16,FALSE)),"",VLOOKUP(AJ51,【入力用】個人登録票!$A$59:$P$127,16,FALSE))</f>
        <v/>
      </c>
      <c r="AJ51" s="662" t="s">
        <v>406</v>
      </c>
      <c r="AK51" s="663" t="str">
        <f>IF(ISERROR(VLOOKUP(AJ51,#REF!,18,FALSE)),"",VLOOKUP(AJ51,#REF!,18,FALSE)) &amp; IF(ISERROR(VLOOKUP(AJ51,#REF!,18,FALSE)),"",VLOOKUP(AJ51,#REF!,18,FALSE))</f>
        <v/>
      </c>
    </row>
    <row r="52" spans="1:37" ht="13.5" customHeight="1">
      <c r="C52" s="771"/>
      <c r="D52" s="772"/>
      <c r="E52" s="589"/>
      <c r="F52" s="589"/>
      <c r="G52" s="589"/>
      <c r="H52" s="589"/>
      <c r="I52" s="631" t="s">
        <v>39</v>
      </c>
      <c r="J52" s="631"/>
      <c r="K52" s="631"/>
      <c r="L52" s="631"/>
      <c r="M52" s="631"/>
      <c r="N52" s="631"/>
      <c r="O52" s="589"/>
      <c r="P52" s="589"/>
      <c r="Q52" s="589"/>
      <c r="R52" s="589"/>
      <c r="S52" s="589"/>
      <c r="T52" s="589"/>
      <c r="U52" s="589"/>
      <c r="V52" s="589"/>
      <c r="W52" s="589"/>
      <c r="X52" s="589"/>
      <c r="Y52" s="589"/>
      <c r="Z52" s="623"/>
      <c r="AA52" s="597"/>
      <c r="AB52" s="589"/>
      <c r="AC52" s="589"/>
      <c r="AD52" s="589"/>
      <c r="AE52" s="638"/>
      <c r="AF52" s="639"/>
      <c r="AG52" s="611"/>
      <c r="AH52" s="635"/>
      <c r="AI52" s="658"/>
      <c r="AJ52" s="662"/>
      <c r="AK52" s="664"/>
    </row>
    <row r="53" spans="1:37" ht="27" customHeight="1">
      <c r="A53" s="75" t="s">
        <v>402</v>
      </c>
      <c r="B53" s="81" t="str">
        <f>IF(ISERROR(VLOOKUP(A53,#REF!,18,FALSE)),"",VLOOKUP(A53,#REF!,18,FALSE)) &amp; IF(ISERROR(VLOOKUP(A53,#REF!,18,FALSE)),"",VLOOKUP(A53,#REF!,18,FALSE))</f>
        <v/>
      </c>
      <c r="C53" s="755" t="str">
        <f>IF(ISERROR(VLOOKUP(A53,【入力用】個人登録票!$A$21:$P$50,2,FALSE)),"",VLOOKUP(A53,【入力用】個人登録票!$A$21:$P$50,2,FALSE)) &amp; IF(ISERROR(VLOOKUP(A53,【入力用】個人登録票!$A$59:$P$127,2,FALSE)),"",VLOOKUP(A53,【入力用】個人登録票!$A$59:$P$127,2,FALSE))</f>
        <v/>
      </c>
      <c r="D53" s="756"/>
      <c r="E53" s="623" t="str">
        <f>IF(ISERROR(VLOOKUP(A53,【入力用】個人登録票!$A$21:$P$50,5,FALSE)),"",VLOOKUP(A53,【入力用】個人登録票!$A$21:$P$50,5,FALSE)) &amp; IF(ISERROR(VLOOKUP(A53,【入力用】個人登録票!$A$59:$P$127,5,FALSE)),"",VLOOKUP(A53,【入力用】個人登録票!$A$59:$P$127,5,FALSE))</f>
        <v/>
      </c>
      <c r="F53" s="607"/>
      <c r="G53" s="754" t="str">
        <f>TEXT(IF(ISERROR(VLOOKUP(A53,【入力用】個人登録票!$A$21:$P$50,12,FALSE)),"",VLOOKUP(A53,【入力用】個人登録票!$A$21:$P$50,12,FALSE)) &amp; IF(ISERROR(VLOOKUP(A53,【入力用】個人登録票!$A$59:$P$127,12,FALSE)),"",VLOOKUP(A53,【入力用】個人登録票!$A$59:$P$127,12,FALSE)),"yyyy/m/d")</f>
        <v/>
      </c>
      <c r="H53" s="754"/>
      <c r="I53" s="754" t="str">
        <f t="shared" ref="I53" si="5">IF(C53="","",$F$8)</f>
        <v/>
      </c>
      <c r="J53" s="754"/>
      <c r="K53" s="754"/>
      <c r="L53" s="754"/>
      <c r="M53" s="754"/>
      <c r="N53" s="754"/>
      <c r="O53" s="783" t="str">
        <f>IF(ISERROR(VLOOKUP(A53,【入力用】個人登録票!$A$21:$Q$50,17,FALSE)),"",VLOOKUP(A53,【入力用】個人登録票!$A$21:$Q$50,17,FALSE)) &amp; IF(ISERROR(VLOOKUP(A53,【入力用】個人登録票!$A$59:$Q$127,17,FALSE)),"",VLOOKUP(A53,【入力用】個人登録票!$A$59:$Q$127,17,FALSE))</f>
        <v/>
      </c>
      <c r="P53" s="647"/>
      <c r="Q53" s="647"/>
      <c r="R53" s="647"/>
      <c r="S53" s="647"/>
      <c r="T53" s="647"/>
      <c r="U53" s="647"/>
      <c r="V53" s="648"/>
      <c r="W53" s="765" t="str">
        <f>IF(ISERROR(VLOOKUP(A53,【入力用】個人登録票!$A$21:$P$50,16,FALSE)),"",VLOOKUP(A53,【入力用】個人登録票!$A$21:$P$50,16,FALSE)) &amp; IF(ISERROR(VLOOKUP(A53,【入力用】個人登録票!$A$59:$P$127,16,FALSE)),"",VLOOKUP(A53,【入力用】個人登録票!$A$59:$P$127,16,FALSE))</f>
        <v/>
      </c>
      <c r="X53" s="784"/>
      <c r="Y53" s="784"/>
      <c r="Z53" s="785"/>
      <c r="AA53" s="79" t="str">
        <f>IF(ISERROR(VLOOKUP(AJ53,【入力用】個人登録票!$A$21:$P$50,2,FALSE)),"",VLOOKUP(AJ53,【入力用】個人登録票!$A$21:$P$50,2,FALSE)) &amp; IF(ISERROR(VLOOKUP(AJ53,【入力用】個人登録票!$A$59:$P$127,2,FALSE)),"",VLOOKUP(AJ53,【入力用】個人登録票!$A$59:$P$127,2,FALSE))</f>
        <v/>
      </c>
      <c r="AB53" s="606" t="str">
        <f>IF(ISERROR(VLOOKUP(AJ53,【入力用】個人登録票!$A$21:$P$50,5,FALSE)),"",VLOOKUP(AJ53,【入力用】個人登録票!$A$21:$P$50,5,FALSE)) &amp; IF(ISERROR(VLOOKUP(AJ53,【入力用】個人登録票!$A$59:$P$127,5,FALSE)),"",VLOOKUP(AJ53,【入力用】個人登録票!$A$59:$P$127,5,FALSE))</f>
        <v/>
      </c>
      <c r="AC53" s="649"/>
      <c r="AD53" s="607"/>
      <c r="AE53" s="644" t="str">
        <f>TEXT(IF(ISERROR(VLOOKUP(AJ53,【入力用】個人登録票!$A$21:$P$50,12,FALSE)),"",VLOOKUP(AJ53,【入力用】個人登録票!$A$21:$P$50,12,FALSE)) &amp; IF(ISERROR(VLOOKUP(AJ53,【入力用】個人登録票!$A$59:$P$127,12,FALSE)),"",VLOOKUP(AJ53,【入力用】個人登録票!$A$59:$P$127,12,FALSE)),"yyyy/m/d")</f>
        <v/>
      </c>
      <c r="AF53" s="645"/>
      <c r="AG53" s="99" t="str">
        <f t="shared" ref="AG53" si="6">IF(AA53="","",$F$8)</f>
        <v/>
      </c>
      <c r="AH53" s="100" t="str">
        <f>IF(ISERROR(VLOOKUP(AJ53,【入力用】個人登録票!$A$21:$Q$50,17,FALSE)),"",VLOOKUP(AJ53,【入力用】個人登録票!$A$21:$Q$50,17,FALSE)) &amp; IF(ISERROR(VLOOKUP(AJ53,【入力用】個人登録票!$A$59:$Q$127,17,FALSE)),"",VLOOKUP(AJ53,【入力用】個人登録票!$A$59:$Q$127,17,FALSE))</f>
        <v/>
      </c>
      <c r="AI53" s="80" t="str">
        <f>IF(ISERROR(VLOOKUP(AJ53,【入力用】個人登録票!$A$21:$P$50,16,FALSE)),"",VLOOKUP(AJ53,【入力用】個人登録票!$A$21:$P$50,16,FALSE)) &amp; IF(ISERROR(VLOOKUP(AJ53,【入力用】個人登録票!$A$59:$P$127,16,FALSE)),"",VLOOKUP(AJ53,【入力用】個人登録票!$A$59:$P$127,16,FALSE))</f>
        <v/>
      </c>
      <c r="AJ53" s="101" t="s">
        <v>407</v>
      </c>
      <c r="AK53" s="102" t="str">
        <f>IF(ISERROR(VLOOKUP(AJ53,#REF!,18,FALSE)),"",VLOOKUP(AJ53,#REF!,18,FALSE)) &amp; IF(ISERROR(VLOOKUP(AJ53,#REF!,18,FALSE)),"",VLOOKUP(AJ53,#REF!,18,FALSE))</f>
        <v/>
      </c>
    </row>
    <row r="54" spans="1:37" ht="27" customHeight="1">
      <c r="A54" s="75" t="s">
        <v>192</v>
      </c>
      <c r="B54" s="81" t="str">
        <f>IF(ISERROR(VLOOKUP(A54,#REF!,18,FALSE)),"",VLOOKUP(A54,#REF!,18,FALSE)) &amp; IF(ISERROR(VLOOKUP(A54,#REF!,18,FALSE)),"",VLOOKUP(A54,#REF!,18,FALSE))</f>
        <v/>
      </c>
      <c r="C54" s="755" t="str">
        <f>IF(ISERROR(VLOOKUP(A54,【入力用】個人登録票!$A$21:$P$50,2,FALSE)),"",VLOOKUP(A54,【入力用】個人登録票!$A$21:$P$50,2,FALSE)) &amp; IF(ISERROR(VLOOKUP(A54,【入力用】個人登録票!$A$59:$P$127,2,FALSE)),"",VLOOKUP(A54,【入力用】個人登録票!$A$59:$P$127,2,FALSE))</f>
        <v/>
      </c>
      <c r="D54" s="756"/>
      <c r="E54" s="623" t="str">
        <f>IF(ISERROR(VLOOKUP(A54,【入力用】個人登録票!$A$21:$P$50,5,FALSE)),"",VLOOKUP(A54,【入力用】個人登録票!$A$21:$P$50,5,FALSE)) &amp; IF(ISERROR(VLOOKUP(A54,【入力用】個人登録票!$A$59:$P$127,5,FALSE)),"",VLOOKUP(A54,【入力用】個人登録票!$A$59:$P$127,5,FALSE))</f>
        <v/>
      </c>
      <c r="F54" s="607"/>
      <c r="G54" s="754" t="str">
        <f>TEXT(IF(ISERROR(VLOOKUP(A54,【入力用】個人登録票!$A$21:$P$50,12,FALSE)),"",VLOOKUP(A54,【入力用】個人登録票!$A$21:$P$50,12,FALSE)) &amp; IF(ISERROR(VLOOKUP(A54,【入力用】個人登録票!$A$59:$P$127,12,FALSE)),"",VLOOKUP(A54,【入力用】個人登録票!$A$59:$P$127,12,FALSE)),"yyyy/m/d")</f>
        <v/>
      </c>
      <c r="H54" s="754"/>
      <c r="I54" s="754" t="str">
        <f t="shared" ref="I54:I64" si="7">IF(C54="","",$F$8)</f>
        <v/>
      </c>
      <c r="J54" s="754"/>
      <c r="K54" s="754"/>
      <c r="L54" s="754"/>
      <c r="M54" s="754"/>
      <c r="N54" s="754"/>
      <c r="O54" s="783" t="str">
        <f>IF(ISERROR(VLOOKUP(A54,【入力用】個人登録票!$A$21:$Q$50,17,FALSE)),"",VLOOKUP(A54,【入力用】個人登録票!$A$21:$Q$50,17,FALSE)) &amp; IF(ISERROR(VLOOKUP(A54,【入力用】個人登録票!$A$59:$Q$127,17,FALSE)),"",VLOOKUP(A54,【入力用】個人登録票!$A$59:$Q$127,17,FALSE))</f>
        <v/>
      </c>
      <c r="P54" s="647"/>
      <c r="Q54" s="647"/>
      <c r="R54" s="647"/>
      <c r="S54" s="647"/>
      <c r="T54" s="647"/>
      <c r="U54" s="647"/>
      <c r="V54" s="648"/>
      <c r="W54" s="765" t="str">
        <f>IF(ISERROR(VLOOKUP(A54,【入力用】個人登録票!$A$21:$P$50,16,FALSE)),"",VLOOKUP(A54,【入力用】個人登録票!$A$21:$P$50,16,FALSE)) &amp; IF(ISERROR(VLOOKUP(A54,【入力用】個人登録票!$A$59:$P$127,16,FALSE)),"",VLOOKUP(A54,【入力用】個人登録票!$A$59:$P$127,16,FALSE))</f>
        <v/>
      </c>
      <c r="X54" s="784"/>
      <c r="Y54" s="784"/>
      <c r="Z54" s="785"/>
      <c r="AA54" s="79" t="str">
        <f>IF(ISERROR(VLOOKUP(AJ54,【入力用】個人登録票!$A$21:$P$50,2,FALSE)),"",VLOOKUP(AJ54,【入力用】個人登録票!$A$21:$P$50,2,FALSE)) &amp; IF(ISERROR(VLOOKUP(AJ54,【入力用】個人登録票!$A$59:$P$127,2,FALSE)),"",VLOOKUP(AJ54,【入力用】個人登録票!$A$59:$P$127,2,FALSE))</f>
        <v/>
      </c>
      <c r="AB54" s="606" t="str">
        <f>IF(ISERROR(VLOOKUP(AJ54,【入力用】個人登録票!$A$21:$P$50,5,FALSE)),"",VLOOKUP(AJ54,【入力用】個人登録票!$A$21:$P$50,5,FALSE)) &amp; IF(ISERROR(VLOOKUP(AJ54,【入力用】個人登録票!$A$59:$P$127,5,FALSE)),"",VLOOKUP(AJ54,【入力用】個人登録票!$A$59:$P$127,5,FALSE))</f>
        <v/>
      </c>
      <c r="AC54" s="649"/>
      <c r="AD54" s="607"/>
      <c r="AE54" s="644" t="str">
        <f>TEXT(IF(ISERROR(VLOOKUP(AJ54,【入力用】個人登録票!$A$21:$P$50,12,FALSE)),"",VLOOKUP(AJ54,【入力用】個人登録票!$A$21:$P$50,12,FALSE)) &amp; IF(ISERROR(VLOOKUP(AJ54,【入力用】個人登録票!$A$59:$P$127,12,FALSE)),"",VLOOKUP(AJ54,【入力用】個人登録票!$A$59:$P$127,12,FALSE)),"yyyy/m/d")</f>
        <v/>
      </c>
      <c r="AF54" s="645"/>
      <c r="AG54" s="99" t="str">
        <f t="shared" ref="AG54:AG63" si="8">IF(AA54="","",$F$8)</f>
        <v/>
      </c>
      <c r="AH54" s="100" t="str">
        <f>IF(ISERROR(VLOOKUP(AJ54,【入力用】個人登録票!$A$21:$Q$50,17,FALSE)),"",VLOOKUP(AJ54,【入力用】個人登録票!$A$21:$Q$50,17,FALSE)) &amp; IF(ISERROR(VLOOKUP(AJ54,【入力用】個人登録票!$A$59:$Q$127,17,FALSE)),"",VLOOKUP(AJ54,【入力用】個人登録票!$A$59:$Q$127,17,FALSE))</f>
        <v/>
      </c>
      <c r="AI54" s="80" t="str">
        <f>IF(ISERROR(VLOOKUP(AJ54,【入力用】個人登録票!$A$21:$P$50,16,FALSE)),"",VLOOKUP(AJ54,【入力用】個人登録票!$A$21:$P$50,16,FALSE)) &amp; IF(ISERROR(VLOOKUP(AJ54,【入力用】個人登録票!$A$59:$P$127,16,FALSE)),"",VLOOKUP(AJ54,【入力用】個人登録票!$A$59:$P$127,16,FALSE))</f>
        <v/>
      </c>
      <c r="AJ54" s="101" t="s">
        <v>408</v>
      </c>
      <c r="AK54" s="102" t="str">
        <f>IF(ISERROR(VLOOKUP(AJ54,#REF!,18,FALSE)),"",VLOOKUP(AJ54,#REF!,18,FALSE)) &amp; IF(ISERROR(VLOOKUP(AJ54,#REF!,18,FALSE)),"",VLOOKUP(AJ54,#REF!,18,FALSE))</f>
        <v/>
      </c>
    </row>
    <row r="55" spans="1:37" ht="27" customHeight="1">
      <c r="A55" s="75" t="s">
        <v>193</v>
      </c>
      <c r="B55" s="81" t="str">
        <f>IF(ISERROR(VLOOKUP(A55,#REF!,18,FALSE)),"",VLOOKUP(A55,#REF!,18,FALSE)) &amp; IF(ISERROR(VLOOKUP(A55,#REF!,18,FALSE)),"",VLOOKUP(A55,#REF!,18,FALSE))</f>
        <v/>
      </c>
      <c r="C55" s="755" t="str">
        <f>IF(ISERROR(VLOOKUP(A55,【入力用】個人登録票!$A$21:$P$50,2,FALSE)),"",VLOOKUP(A55,【入力用】個人登録票!$A$21:$P$50,2,FALSE)) &amp; IF(ISERROR(VLOOKUP(A55,【入力用】個人登録票!$A$59:$P$127,2,FALSE)),"",VLOOKUP(A55,【入力用】個人登録票!$A$59:$P$127,2,FALSE))</f>
        <v/>
      </c>
      <c r="D55" s="756"/>
      <c r="E55" s="623" t="str">
        <f>IF(ISERROR(VLOOKUP(A55,【入力用】個人登録票!$A$21:$P$50,5,FALSE)),"",VLOOKUP(A55,【入力用】個人登録票!$A$21:$P$50,5,FALSE)) &amp; IF(ISERROR(VLOOKUP(A55,【入力用】個人登録票!$A$59:$P$127,5,FALSE)),"",VLOOKUP(A55,【入力用】個人登録票!$A$59:$P$127,5,FALSE))</f>
        <v/>
      </c>
      <c r="F55" s="607"/>
      <c r="G55" s="754" t="str">
        <f>TEXT(IF(ISERROR(VLOOKUP(A55,【入力用】個人登録票!$A$21:$P$50,12,FALSE)),"",VLOOKUP(A55,【入力用】個人登録票!$A$21:$P$50,12,FALSE)) &amp; IF(ISERROR(VLOOKUP(A55,【入力用】個人登録票!$A$59:$P$127,12,FALSE)),"",VLOOKUP(A55,【入力用】個人登録票!$A$59:$P$127,12,FALSE)),"yyyy/m/d")</f>
        <v/>
      </c>
      <c r="H55" s="754"/>
      <c r="I55" s="754" t="str">
        <f t="shared" si="7"/>
        <v/>
      </c>
      <c r="J55" s="754"/>
      <c r="K55" s="754"/>
      <c r="L55" s="754"/>
      <c r="M55" s="754"/>
      <c r="N55" s="754"/>
      <c r="O55" s="783" t="str">
        <f>IF(ISERROR(VLOOKUP(A55,【入力用】個人登録票!$A$21:$Q$50,17,FALSE)),"",VLOOKUP(A55,【入力用】個人登録票!$A$21:$Q$50,17,FALSE)) &amp; IF(ISERROR(VLOOKUP(A55,【入力用】個人登録票!$A$59:$Q$127,17,FALSE)),"",VLOOKUP(A55,【入力用】個人登録票!$A$59:$Q$127,17,FALSE))</f>
        <v/>
      </c>
      <c r="P55" s="647"/>
      <c r="Q55" s="647"/>
      <c r="R55" s="647"/>
      <c r="S55" s="647"/>
      <c r="T55" s="647"/>
      <c r="U55" s="647"/>
      <c r="V55" s="648"/>
      <c r="W55" s="765" t="str">
        <f>IF(ISERROR(VLOOKUP(A55,【入力用】個人登録票!$A$21:$P$50,16,FALSE)),"",VLOOKUP(A55,【入力用】個人登録票!$A$21:$P$50,16,FALSE)) &amp; IF(ISERROR(VLOOKUP(A55,【入力用】個人登録票!$A$59:$P$127,16,FALSE)),"",VLOOKUP(A55,【入力用】個人登録票!$A$59:$P$127,16,FALSE))</f>
        <v/>
      </c>
      <c r="X55" s="784"/>
      <c r="Y55" s="784"/>
      <c r="Z55" s="785"/>
      <c r="AA55" s="79" t="str">
        <f>IF(ISERROR(VLOOKUP(AJ55,【入力用】個人登録票!$A$21:$P$50,2,FALSE)),"",VLOOKUP(AJ55,【入力用】個人登録票!$A$21:$P$50,2,FALSE)) &amp; IF(ISERROR(VLOOKUP(AJ55,【入力用】個人登録票!$A$59:$P$127,2,FALSE)),"",VLOOKUP(AJ55,【入力用】個人登録票!$A$59:$P$127,2,FALSE))</f>
        <v/>
      </c>
      <c r="AB55" s="606" t="str">
        <f>IF(ISERROR(VLOOKUP(AJ55,【入力用】個人登録票!$A$21:$P$50,5,FALSE)),"",VLOOKUP(AJ55,【入力用】個人登録票!$A$21:$P$50,5,FALSE)) &amp; IF(ISERROR(VLOOKUP(AJ55,【入力用】個人登録票!$A$59:$P$127,5,FALSE)),"",VLOOKUP(AJ55,【入力用】個人登録票!$A$59:$P$127,5,FALSE))</f>
        <v/>
      </c>
      <c r="AC55" s="649"/>
      <c r="AD55" s="607"/>
      <c r="AE55" s="644" t="str">
        <f>TEXT(IF(ISERROR(VLOOKUP(AJ55,【入力用】個人登録票!$A$21:$P$50,12,FALSE)),"",VLOOKUP(AJ55,【入力用】個人登録票!$A$21:$P$50,12,FALSE)) &amp; IF(ISERROR(VLOOKUP(AJ55,【入力用】個人登録票!$A$59:$P$127,12,FALSE)),"",VLOOKUP(AJ55,【入力用】個人登録票!$A$59:$P$127,12,FALSE)),"yyyy/m/d")</f>
        <v/>
      </c>
      <c r="AF55" s="645"/>
      <c r="AG55" s="99" t="str">
        <f t="shared" si="8"/>
        <v/>
      </c>
      <c r="AH55" s="100" t="str">
        <f>IF(ISERROR(VLOOKUP(AJ55,【入力用】個人登録票!$A$21:$Q$50,17,FALSE)),"",VLOOKUP(AJ55,【入力用】個人登録票!$A$21:$Q$50,17,FALSE)) &amp; IF(ISERROR(VLOOKUP(AJ55,【入力用】個人登録票!$A$59:$Q$127,17,FALSE)),"",VLOOKUP(AJ55,【入力用】個人登録票!$A$59:$Q$127,17,FALSE))</f>
        <v/>
      </c>
      <c r="AI55" s="80" t="str">
        <f>IF(ISERROR(VLOOKUP(AJ55,【入力用】個人登録票!$A$21:$P$50,16,FALSE)),"",VLOOKUP(AJ55,【入力用】個人登録票!$A$21:$P$50,16,FALSE)) &amp; IF(ISERROR(VLOOKUP(AJ55,【入力用】個人登録票!$A$59:$P$127,16,FALSE)),"",VLOOKUP(AJ55,【入力用】個人登録票!$A$59:$P$127,16,FALSE))</f>
        <v/>
      </c>
      <c r="AJ55" s="101" t="s">
        <v>409</v>
      </c>
      <c r="AK55" s="102" t="str">
        <f>IF(ISERROR(VLOOKUP(AJ55,#REF!,18,FALSE)),"",VLOOKUP(AJ55,#REF!,18,FALSE)) &amp; IF(ISERROR(VLOOKUP(AJ55,#REF!,18,FALSE)),"",VLOOKUP(AJ55,#REF!,18,FALSE))</f>
        <v/>
      </c>
    </row>
    <row r="56" spans="1:37" ht="27" customHeight="1">
      <c r="A56" s="75" t="s">
        <v>194</v>
      </c>
      <c r="B56" s="81" t="str">
        <f>IF(ISERROR(VLOOKUP(A56,#REF!,18,FALSE)),"",VLOOKUP(A56,#REF!,18,FALSE)) &amp; IF(ISERROR(VLOOKUP(A56,#REF!,18,FALSE)),"",VLOOKUP(A56,#REF!,18,FALSE))</f>
        <v/>
      </c>
      <c r="C56" s="755" t="str">
        <f>IF(ISERROR(VLOOKUP(A56,【入力用】個人登録票!$A$21:$P$50,2,FALSE)),"",VLOOKUP(A56,【入力用】個人登録票!$A$21:$P$50,2,FALSE)) &amp; IF(ISERROR(VLOOKUP(A56,【入力用】個人登録票!$A$59:$P$127,2,FALSE)),"",VLOOKUP(A56,【入力用】個人登録票!$A$59:$P$127,2,FALSE))</f>
        <v/>
      </c>
      <c r="D56" s="756"/>
      <c r="E56" s="623" t="str">
        <f>IF(ISERROR(VLOOKUP(A56,【入力用】個人登録票!$A$21:$P$50,5,FALSE)),"",VLOOKUP(A56,【入力用】個人登録票!$A$21:$P$50,5,FALSE)) &amp; IF(ISERROR(VLOOKUP(A56,【入力用】個人登録票!$A$59:$P$127,5,FALSE)),"",VLOOKUP(A56,【入力用】個人登録票!$A$59:$P$127,5,FALSE))</f>
        <v/>
      </c>
      <c r="F56" s="607"/>
      <c r="G56" s="754" t="str">
        <f>TEXT(IF(ISERROR(VLOOKUP(A56,【入力用】個人登録票!$A$21:$P$50,12,FALSE)),"",VLOOKUP(A56,【入力用】個人登録票!$A$21:$P$50,12,FALSE)) &amp; IF(ISERROR(VLOOKUP(A56,【入力用】個人登録票!$A$59:$P$127,12,FALSE)),"",VLOOKUP(A56,【入力用】個人登録票!$A$59:$P$127,12,FALSE)),"yyyy/m/d")</f>
        <v/>
      </c>
      <c r="H56" s="754"/>
      <c r="I56" s="754" t="str">
        <f t="shared" si="7"/>
        <v/>
      </c>
      <c r="J56" s="754"/>
      <c r="K56" s="754"/>
      <c r="L56" s="754"/>
      <c r="M56" s="754"/>
      <c r="N56" s="754"/>
      <c r="O56" s="783" t="str">
        <f>IF(ISERROR(VLOOKUP(A56,【入力用】個人登録票!$A$21:$Q$50,17,FALSE)),"",VLOOKUP(A56,【入力用】個人登録票!$A$21:$Q$50,17,FALSE)) &amp; IF(ISERROR(VLOOKUP(A56,【入力用】個人登録票!$A$59:$Q$127,17,FALSE)),"",VLOOKUP(A56,【入力用】個人登録票!$A$59:$Q$127,17,FALSE))</f>
        <v/>
      </c>
      <c r="P56" s="647"/>
      <c r="Q56" s="647"/>
      <c r="R56" s="647"/>
      <c r="S56" s="647"/>
      <c r="T56" s="647"/>
      <c r="U56" s="647"/>
      <c r="V56" s="648"/>
      <c r="W56" s="765" t="str">
        <f>IF(ISERROR(VLOOKUP(A56,【入力用】個人登録票!$A$21:$P$50,16,FALSE)),"",VLOOKUP(A56,【入力用】個人登録票!$A$21:$P$50,16,FALSE)) &amp; IF(ISERROR(VLOOKUP(A56,【入力用】個人登録票!$A$59:$P$127,16,FALSE)),"",VLOOKUP(A56,【入力用】個人登録票!$A$59:$P$127,16,FALSE))</f>
        <v/>
      </c>
      <c r="X56" s="784"/>
      <c r="Y56" s="784"/>
      <c r="Z56" s="785"/>
      <c r="AA56" s="79" t="str">
        <f>IF(ISERROR(VLOOKUP(AJ56,【入力用】個人登録票!$A$21:$P$50,2,FALSE)),"",VLOOKUP(AJ56,【入力用】個人登録票!$A$21:$P$50,2,FALSE)) &amp; IF(ISERROR(VLOOKUP(AJ56,【入力用】個人登録票!$A$59:$P$127,2,FALSE)),"",VLOOKUP(AJ56,【入力用】個人登録票!$A$59:$P$127,2,FALSE))</f>
        <v/>
      </c>
      <c r="AB56" s="606" t="str">
        <f>IF(ISERROR(VLOOKUP(AJ56,【入力用】個人登録票!$A$21:$P$50,5,FALSE)),"",VLOOKUP(AJ56,【入力用】個人登録票!$A$21:$P$50,5,FALSE)) &amp; IF(ISERROR(VLOOKUP(AJ56,【入力用】個人登録票!$A$59:$P$127,5,FALSE)),"",VLOOKUP(AJ56,【入力用】個人登録票!$A$59:$P$127,5,FALSE))</f>
        <v/>
      </c>
      <c r="AC56" s="649"/>
      <c r="AD56" s="607"/>
      <c r="AE56" s="644" t="str">
        <f>TEXT(IF(ISERROR(VLOOKUP(AJ56,【入力用】個人登録票!$A$21:$P$50,12,FALSE)),"",VLOOKUP(AJ56,【入力用】個人登録票!$A$21:$P$50,12,FALSE)) &amp; IF(ISERROR(VLOOKUP(AJ56,【入力用】個人登録票!$A$59:$P$127,12,FALSE)),"",VLOOKUP(AJ56,【入力用】個人登録票!$A$59:$P$127,12,FALSE)),"yyyy/m/d")</f>
        <v/>
      </c>
      <c r="AF56" s="645"/>
      <c r="AG56" s="99" t="str">
        <f t="shared" si="8"/>
        <v/>
      </c>
      <c r="AH56" s="100" t="str">
        <f>IF(ISERROR(VLOOKUP(AJ56,【入力用】個人登録票!$A$21:$Q$50,17,FALSE)),"",VLOOKUP(AJ56,【入力用】個人登録票!$A$21:$Q$50,17,FALSE)) &amp; IF(ISERROR(VLOOKUP(AJ56,【入力用】個人登録票!$A$59:$Q$127,17,FALSE)),"",VLOOKUP(AJ56,【入力用】個人登録票!$A$59:$Q$127,17,FALSE))</f>
        <v/>
      </c>
      <c r="AI56" s="80" t="str">
        <f>IF(ISERROR(VLOOKUP(AJ56,【入力用】個人登録票!$A$21:$P$50,16,FALSE)),"",VLOOKUP(AJ56,【入力用】個人登録票!$A$21:$P$50,16,FALSE)) &amp; IF(ISERROR(VLOOKUP(AJ56,【入力用】個人登録票!$A$59:$P$127,16,FALSE)),"",VLOOKUP(AJ56,【入力用】個人登録票!$A$59:$P$127,16,FALSE))</f>
        <v/>
      </c>
      <c r="AJ56" s="101" t="s">
        <v>410</v>
      </c>
      <c r="AK56" s="102" t="str">
        <f>IF(ISERROR(VLOOKUP(AJ56,#REF!,18,FALSE)),"",VLOOKUP(AJ56,#REF!,18,FALSE)) &amp; IF(ISERROR(VLOOKUP(AJ56,#REF!,18,FALSE)),"",VLOOKUP(AJ56,#REF!,18,FALSE))</f>
        <v/>
      </c>
    </row>
    <row r="57" spans="1:37" ht="27" customHeight="1">
      <c r="A57" s="75" t="s">
        <v>470</v>
      </c>
      <c r="B57" s="81" t="str">
        <f>IF(ISERROR(VLOOKUP(A57,#REF!,18,FALSE)),"",VLOOKUP(A57,#REF!,18,FALSE)) &amp; IF(ISERROR(VLOOKUP(A57,#REF!,18,FALSE)),"",VLOOKUP(A57,#REF!,18,FALSE))</f>
        <v/>
      </c>
      <c r="C57" s="755" t="str">
        <f>IF(ISERROR(VLOOKUP(A57,【入力用】個人登録票!$A$21:$P$50,2,FALSE)),"",VLOOKUP(A57,【入力用】個人登録票!$A$21:$P$50,2,FALSE)) &amp; IF(ISERROR(VLOOKUP(A57,【入力用】個人登録票!$A$59:$P$127,2,FALSE)),"",VLOOKUP(A57,【入力用】個人登録票!$A$59:$P$127,2,FALSE))</f>
        <v/>
      </c>
      <c r="D57" s="756"/>
      <c r="E57" s="623" t="str">
        <f>IF(ISERROR(VLOOKUP(A57,【入力用】個人登録票!$A$21:$P$50,5,FALSE)),"",VLOOKUP(A57,【入力用】個人登録票!$A$21:$P$50,5,FALSE)) &amp; IF(ISERROR(VLOOKUP(A57,【入力用】個人登録票!$A$59:$P$127,5,FALSE)),"",VLOOKUP(A57,【入力用】個人登録票!$A$59:$P$127,5,FALSE))</f>
        <v/>
      </c>
      <c r="F57" s="607"/>
      <c r="G57" s="754" t="str">
        <f>TEXT(IF(ISERROR(VLOOKUP(A57,【入力用】個人登録票!$A$21:$P$50,12,FALSE)),"",VLOOKUP(A57,【入力用】個人登録票!$A$21:$P$50,12,FALSE)) &amp; IF(ISERROR(VLOOKUP(A57,【入力用】個人登録票!$A$59:$P$127,12,FALSE)),"",VLOOKUP(A57,【入力用】個人登録票!$A$59:$P$127,12,FALSE)),"yyyy/m/d")</f>
        <v/>
      </c>
      <c r="H57" s="754"/>
      <c r="I57" s="754" t="str">
        <f t="shared" si="7"/>
        <v/>
      </c>
      <c r="J57" s="754"/>
      <c r="K57" s="754"/>
      <c r="L57" s="754"/>
      <c r="M57" s="754"/>
      <c r="N57" s="754"/>
      <c r="O57" s="783" t="str">
        <f>IF(ISERROR(VLOOKUP(A57,【入力用】個人登録票!$A$21:$Q$50,17,FALSE)),"",VLOOKUP(A57,【入力用】個人登録票!$A$21:$Q$50,17,FALSE)) &amp; IF(ISERROR(VLOOKUP(A57,【入力用】個人登録票!$A$59:$Q$127,17,FALSE)),"",VLOOKUP(A57,【入力用】個人登録票!$A$59:$Q$127,17,FALSE))</f>
        <v/>
      </c>
      <c r="P57" s="647"/>
      <c r="Q57" s="647"/>
      <c r="R57" s="647"/>
      <c r="S57" s="647"/>
      <c r="T57" s="647"/>
      <c r="U57" s="647"/>
      <c r="V57" s="648"/>
      <c r="W57" s="765" t="str">
        <f>IF(ISERROR(VLOOKUP(A57,【入力用】個人登録票!$A$21:$P$50,16,FALSE)),"",VLOOKUP(A57,【入力用】個人登録票!$A$21:$P$50,16,FALSE)) &amp; IF(ISERROR(VLOOKUP(A57,【入力用】個人登録票!$A$59:$P$127,16,FALSE)),"",VLOOKUP(A57,【入力用】個人登録票!$A$59:$P$127,16,FALSE))</f>
        <v/>
      </c>
      <c r="X57" s="784"/>
      <c r="Y57" s="784"/>
      <c r="Z57" s="785"/>
      <c r="AA57" s="79" t="str">
        <f>IF(ISERROR(VLOOKUP(AJ57,【入力用】個人登録票!$A$21:$P$50,2,FALSE)),"",VLOOKUP(AJ57,【入力用】個人登録票!$A$21:$P$50,2,FALSE)) &amp; IF(ISERROR(VLOOKUP(AJ57,【入力用】個人登録票!$A$59:$P$127,2,FALSE)),"",VLOOKUP(AJ57,【入力用】個人登録票!$A$59:$P$127,2,FALSE))</f>
        <v/>
      </c>
      <c r="AB57" s="606" t="str">
        <f>IF(ISERROR(VLOOKUP(AJ57,【入力用】個人登録票!$A$21:$P$50,5,FALSE)),"",VLOOKUP(AJ57,【入力用】個人登録票!$A$21:$P$50,5,FALSE)) &amp; IF(ISERROR(VLOOKUP(AJ57,【入力用】個人登録票!$A$59:$P$127,5,FALSE)),"",VLOOKUP(AJ57,【入力用】個人登録票!$A$59:$P$127,5,FALSE))</f>
        <v/>
      </c>
      <c r="AC57" s="649"/>
      <c r="AD57" s="607"/>
      <c r="AE57" s="644" t="str">
        <f>TEXT(IF(ISERROR(VLOOKUP(AJ57,【入力用】個人登録票!$A$21:$P$50,12,FALSE)),"",VLOOKUP(AJ57,【入力用】個人登録票!$A$21:$P$50,12,FALSE)) &amp; IF(ISERROR(VLOOKUP(AJ57,【入力用】個人登録票!$A$59:$P$127,12,FALSE)),"",VLOOKUP(AJ57,【入力用】個人登録票!$A$59:$P$127,12,FALSE)),"yyyy/m/d")</f>
        <v/>
      </c>
      <c r="AF57" s="645"/>
      <c r="AG57" s="99" t="str">
        <f t="shared" si="8"/>
        <v/>
      </c>
      <c r="AH57" s="100" t="str">
        <f>IF(ISERROR(VLOOKUP(AJ57,【入力用】個人登録票!$A$21:$Q$50,17,FALSE)),"",VLOOKUP(AJ57,【入力用】個人登録票!$A$21:$Q$50,17,FALSE)) &amp; IF(ISERROR(VLOOKUP(AJ57,【入力用】個人登録票!$A$59:$Q$127,17,FALSE)),"",VLOOKUP(AJ57,【入力用】個人登録票!$A$59:$Q$127,17,FALSE))</f>
        <v/>
      </c>
      <c r="AI57" s="80" t="str">
        <f>IF(ISERROR(VLOOKUP(AJ57,【入力用】個人登録票!$A$21:$P$50,16,FALSE)),"",VLOOKUP(AJ57,【入力用】個人登録票!$A$21:$P$50,16,FALSE)) &amp; IF(ISERROR(VLOOKUP(AJ57,【入力用】個人登録票!$A$59:$P$127,16,FALSE)),"",VLOOKUP(AJ57,【入力用】個人登録票!$A$59:$P$127,16,FALSE))</f>
        <v/>
      </c>
      <c r="AJ57" s="101" t="s">
        <v>411</v>
      </c>
      <c r="AK57" s="102" t="str">
        <f>IF(ISERROR(VLOOKUP(AJ57,#REF!,18,FALSE)),"",VLOOKUP(AJ57,#REF!,18,FALSE)) &amp; IF(ISERROR(VLOOKUP(AJ57,#REF!,18,FALSE)),"",VLOOKUP(AJ57,#REF!,18,FALSE))</f>
        <v/>
      </c>
    </row>
    <row r="58" spans="1:37" ht="27" customHeight="1">
      <c r="A58" s="75" t="s">
        <v>467</v>
      </c>
      <c r="B58" s="81" t="str">
        <f>IF(ISERROR(VLOOKUP(A58,#REF!,18,FALSE)),"",VLOOKUP(A58,#REF!,18,FALSE)) &amp; IF(ISERROR(VLOOKUP(A58,#REF!,18,FALSE)),"",VLOOKUP(A58,#REF!,18,FALSE))</f>
        <v/>
      </c>
      <c r="C58" s="755" t="str">
        <f>IF(ISERROR(VLOOKUP(A58,【入力用】個人登録票!$A$21:$P$50,2,FALSE)),"",VLOOKUP(A58,【入力用】個人登録票!$A$21:$P$50,2,FALSE)) &amp; IF(ISERROR(VLOOKUP(A58,【入力用】個人登録票!$A$59:$P$127,2,FALSE)),"",VLOOKUP(A58,【入力用】個人登録票!$A$59:$P$127,2,FALSE))</f>
        <v/>
      </c>
      <c r="D58" s="756"/>
      <c r="E58" s="623" t="str">
        <f>IF(ISERROR(VLOOKUP(A58,【入力用】個人登録票!$A$21:$P$50,5,FALSE)),"",VLOOKUP(A58,【入力用】個人登録票!$A$21:$P$50,5,FALSE)) &amp; IF(ISERROR(VLOOKUP(A58,【入力用】個人登録票!$A$59:$P$127,5,FALSE)),"",VLOOKUP(A58,【入力用】個人登録票!$A$59:$P$127,5,FALSE))</f>
        <v/>
      </c>
      <c r="F58" s="607"/>
      <c r="G58" s="754" t="str">
        <f>TEXT(IF(ISERROR(VLOOKUP(A58,【入力用】個人登録票!$A$21:$P$50,12,FALSE)),"",VLOOKUP(A58,【入力用】個人登録票!$A$21:$P$50,12,FALSE)) &amp; IF(ISERROR(VLOOKUP(A58,【入力用】個人登録票!$A$59:$P$127,12,FALSE)),"",VLOOKUP(A58,【入力用】個人登録票!$A$59:$P$127,12,FALSE)),"yyyy/m/d")</f>
        <v/>
      </c>
      <c r="H58" s="754"/>
      <c r="I58" s="754" t="str">
        <f t="shared" si="7"/>
        <v/>
      </c>
      <c r="J58" s="754"/>
      <c r="K58" s="754"/>
      <c r="L58" s="754"/>
      <c r="M58" s="754"/>
      <c r="N58" s="754"/>
      <c r="O58" s="783" t="str">
        <f>IF(ISERROR(VLOOKUP(A58,【入力用】個人登録票!$A$21:$Q$50,17,FALSE)),"",VLOOKUP(A58,【入力用】個人登録票!$A$21:$Q$50,17,FALSE)) &amp; IF(ISERROR(VLOOKUP(A58,【入力用】個人登録票!$A$59:$Q$127,17,FALSE)),"",VLOOKUP(A58,【入力用】個人登録票!$A$59:$Q$127,17,FALSE))</f>
        <v/>
      </c>
      <c r="P58" s="647"/>
      <c r="Q58" s="647"/>
      <c r="R58" s="647"/>
      <c r="S58" s="647"/>
      <c r="T58" s="647"/>
      <c r="U58" s="647"/>
      <c r="V58" s="648"/>
      <c r="W58" s="765" t="str">
        <f>IF(ISERROR(VLOOKUP(A58,【入力用】個人登録票!$A$21:$P$50,16,FALSE)),"",VLOOKUP(A58,【入力用】個人登録票!$A$21:$P$50,16,FALSE)) &amp; IF(ISERROR(VLOOKUP(A58,【入力用】個人登録票!$A$59:$P$127,16,FALSE)),"",VLOOKUP(A58,【入力用】個人登録票!$A$59:$P$127,16,FALSE))</f>
        <v/>
      </c>
      <c r="X58" s="784"/>
      <c r="Y58" s="784"/>
      <c r="Z58" s="785"/>
      <c r="AA58" s="79" t="str">
        <f>IF(ISERROR(VLOOKUP(AJ58,【入力用】個人登録票!$A$21:$P$50,2,FALSE)),"",VLOOKUP(AJ58,【入力用】個人登録票!$A$21:$P$50,2,FALSE)) &amp; IF(ISERROR(VLOOKUP(AJ58,【入力用】個人登録票!$A$59:$P$127,2,FALSE)),"",VLOOKUP(AJ58,【入力用】個人登録票!$A$59:$P$127,2,FALSE))</f>
        <v/>
      </c>
      <c r="AB58" s="606" t="str">
        <f>IF(ISERROR(VLOOKUP(AJ58,【入力用】個人登録票!$A$21:$P$50,5,FALSE)),"",VLOOKUP(AJ58,【入力用】個人登録票!$A$21:$P$50,5,FALSE)) &amp; IF(ISERROR(VLOOKUP(AJ58,【入力用】個人登録票!$A$59:$P$127,5,FALSE)),"",VLOOKUP(AJ58,【入力用】個人登録票!$A$59:$P$127,5,FALSE))</f>
        <v/>
      </c>
      <c r="AC58" s="649"/>
      <c r="AD58" s="607"/>
      <c r="AE58" s="644" t="str">
        <f>TEXT(IF(ISERROR(VLOOKUP(AJ58,【入力用】個人登録票!$A$21:$P$50,12,FALSE)),"",VLOOKUP(AJ58,【入力用】個人登録票!$A$21:$P$50,12,FALSE)) &amp; IF(ISERROR(VLOOKUP(AJ58,【入力用】個人登録票!$A$59:$P$127,12,FALSE)),"",VLOOKUP(AJ58,【入力用】個人登録票!$A$59:$P$127,12,FALSE)),"yyyy/m/d")</f>
        <v/>
      </c>
      <c r="AF58" s="645"/>
      <c r="AG58" s="99" t="str">
        <f t="shared" si="8"/>
        <v/>
      </c>
      <c r="AH58" s="100" t="str">
        <f>IF(ISERROR(VLOOKUP(AJ58,【入力用】個人登録票!$A$21:$Q$50,17,FALSE)),"",VLOOKUP(AJ58,【入力用】個人登録票!$A$21:$Q$50,17,FALSE)) &amp; IF(ISERROR(VLOOKUP(AJ58,【入力用】個人登録票!$A$59:$Q$127,17,FALSE)),"",VLOOKUP(AJ58,【入力用】個人登録票!$A$59:$Q$127,17,FALSE))</f>
        <v/>
      </c>
      <c r="AI58" s="80" t="str">
        <f>IF(ISERROR(VLOOKUP(AJ58,【入力用】個人登録票!$A$21:$P$50,16,FALSE)),"",VLOOKUP(AJ58,【入力用】個人登録票!$A$21:$P$50,16,FALSE)) &amp; IF(ISERROR(VLOOKUP(AJ58,【入力用】個人登録票!$A$59:$P$127,16,FALSE)),"",VLOOKUP(AJ58,【入力用】個人登録票!$A$59:$P$127,16,FALSE))</f>
        <v/>
      </c>
      <c r="AJ58" s="101" t="s">
        <v>412</v>
      </c>
      <c r="AK58" s="102" t="str">
        <f>IF(ISERROR(VLOOKUP(AJ58,#REF!,18,FALSE)),"",VLOOKUP(AJ58,#REF!,18,FALSE)) &amp; IF(ISERROR(VLOOKUP(AJ58,#REF!,18,FALSE)),"",VLOOKUP(AJ58,#REF!,18,FALSE))</f>
        <v/>
      </c>
    </row>
    <row r="59" spans="1:37" ht="27" customHeight="1">
      <c r="A59" s="75" t="s">
        <v>196</v>
      </c>
      <c r="B59" s="81" t="str">
        <f>IF(ISERROR(VLOOKUP(A59,#REF!,18,FALSE)),"",VLOOKUP(A59,#REF!,18,FALSE)) &amp; IF(ISERROR(VLOOKUP(A59,#REF!,18,FALSE)),"",VLOOKUP(A59,#REF!,18,FALSE))</f>
        <v/>
      </c>
      <c r="C59" s="755" t="str">
        <f>IF(ISERROR(VLOOKUP(A59,【入力用】個人登録票!$A$21:$P$50,2,FALSE)),"",VLOOKUP(A59,【入力用】個人登録票!$A$21:$P$50,2,FALSE)) &amp; IF(ISERROR(VLOOKUP(A59,【入力用】個人登録票!$A$59:$P$127,2,FALSE)),"",VLOOKUP(A59,【入力用】個人登録票!$A$59:$P$127,2,FALSE))</f>
        <v/>
      </c>
      <c r="D59" s="756"/>
      <c r="E59" s="623" t="str">
        <f>IF(ISERROR(VLOOKUP(A59,【入力用】個人登録票!$A$21:$P$50,5,FALSE)),"",VLOOKUP(A59,【入力用】個人登録票!$A$21:$P$50,5,FALSE)) &amp; IF(ISERROR(VLOOKUP(A59,【入力用】個人登録票!$A$59:$P$127,5,FALSE)),"",VLOOKUP(A59,【入力用】個人登録票!$A$59:$P$127,5,FALSE))</f>
        <v/>
      </c>
      <c r="F59" s="607"/>
      <c r="G59" s="754" t="str">
        <f>TEXT(IF(ISERROR(VLOOKUP(A59,【入力用】個人登録票!$A$21:$P$50,12,FALSE)),"",VLOOKUP(A59,【入力用】個人登録票!$A$21:$P$50,12,FALSE)) &amp; IF(ISERROR(VLOOKUP(A59,【入力用】個人登録票!$A$59:$P$127,12,FALSE)),"",VLOOKUP(A59,【入力用】個人登録票!$A$59:$P$127,12,FALSE)),"yyyy/m/d")</f>
        <v/>
      </c>
      <c r="H59" s="754"/>
      <c r="I59" s="754" t="str">
        <f t="shared" si="7"/>
        <v/>
      </c>
      <c r="J59" s="754"/>
      <c r="K59" s="754"/>
      <c r="L59" s="754"/>
      <c r="M59" s="754"/>
      <c r="N59" s="754"/>
      <c r="O59" s="783" t="str">
        <f>IF(ISERROR(VLOOKUP(A59,【入力用】個人登録票!$A$21:$Q$50,17,FALSE)),"",VLOOKUP(A59,【入力用】個人登録票!$A$21:$Q$50,17,FALSE)) &amp; IF(ISERROR(VLOOKUP(A59,【入力用】個人登録票!$A$59:$Q$127,17,FALSE)),"",VLOOKUP(A59,【入力用】個人登録票!$A$59:$Q$127,17,FALSE))</f>
        <v/>
      </c>
      <c r="P59" s="647"/>
      <c r="Q59" s="647"/>
      <c r="R59" s="647"/>
      <c r="S59" s="647"/>
      <c r="T59" s="647"/>
      <c r="U59" s="647"/>
      <c r="V59" s="648"/>
      <c r="W59" s="765" t="str">
        <f>IF(ISERROR(VLOOKUP(A59,【入力用】個人登録票!$A$21:$P$50,16,FALSE)),"",VLOOKUP(A59,【入力用】個人登録票!$A$21:$P$50,16,FALSE)) &amp; IF(ISERROR(VLOOKUP(A59,【入力用】個人登録票!$A$59:$P$127,16,FALSE)),"",VLOOKUP(A59,【入力用】個人登録票!$A$59:$P$127,16,FALSE))</f>
        <v/>
      </c>
      <c r="X59" s="784"/>
      <c r="Y59" s="784"/>
      <c r="Z59" s="785"/>
      <c r="AA59" s="79" t="str">
        <f>IF(ISERROR(VLOOKUP(AJ59,【入力用】個人登録票!$A$21:$P$50,2,FALSE)),"",VLOOKUP(AJ59,【入力用】個人登録票!$A$21:$P$50,2,FALSE)) &amp; IF(ISERROR(VLOOKUP(AJ59,【入力用】個人登録票!$A$59:$P$127,2,FALSE)),"",VLOOKUP(AJ59,【入力用】個人登録票!$A$59:$P$127,2,FALSE))</f>
        <v/>
      </c>
      <c r="AB59" s="606" t="str">
        <f>IF(ISERROR(VLOOKUP(AJ59,【入力用】個人登録票!$A$21:$P$50,5,FALSE)),"",VLOOKUP(AJ59,【入力用】個人登録票!$A$21:$P$50,5,FALSE)) &amp; IF(ISERROR(VLOOKUP(AJ59,【入力用】個人登録票!$A$59:$P$127,5,FALSE)),"",VLOOKUP(AJ59,【入力用】個人登録票!$A$59:$P$127,5,FALSE))</f>
        <v/>
      </c>
      <c r="AC59" s="649"/>
      <c r="AD59" s="607"/>
      <c r="AE59" s="644" t="str">
        <f>TEXT(IF(ISERROR(VLOOKUP(AJ59,【入力用】個人登録票!$A$21:$P$50,12,FALSE)),"",VLOOKUP(AJ59,【入力用】個人登録票!$A$21:$P$50,12,FALSE)) &amp; IF(ISERROR(VLOOKUP(AJ59,【入力用】個人登録票!$A$59:$P$127,12,FALSE)),"",VLOOKUP(AJ59,【入力用】個人登録票!$A$59:$P$127,12,FALSE)),"yyyy/m/d")</f>
        <v/>
      </c>
      <c r="AF59" s="645"/>
      <c r="AG59" s="99" t="str">
        <f t="shared" si="8"/>
        <v/>
      </c>
      <c r="AH59" s="100" t="str">
        <f>IF(ISERROR(VLOOKUP(AJ59,【入力用】個人登録票!$A$21:$Q$50,17,FALSE)),"",VLOOKUP(AJ59,【入力用】個人登録票!$A$21:$Q$50,17,FALSE)) &amp; IF(ISERROR(VLOOKUP(AJ59,【入力用】個人登録票!$A$59:$Q$127,17,FALSE)),"",VLOOKUP(AJ59,【入力用】個人登録票!$A$59:$Q$127,17,FALSE))</f>
        <v/>
      </c>
      <c r="AI59" s="80" t="str">
        <f>IF(ISERROR(VLOOKUP(AJ59,【入力用】個人登録票!$A$21:$P$50,16,FALSE)),"",VLOOKUP(AJ59,【入力用】個人登録票!$A$21:$P$50,16,FALSE)) &amp; IF(ISERROR(VLOOKUP(AJ59,【入力用】個人登録票!$A$59:$P$127,16,FALSE)),"",VLOOKUP(AJ59,【入力用】個人登録票!$A$59:$P$127,16,FALSE))</f>
        <v/>
      </c>
      <c r="AJ59" s="101" t="s">
        <v>413</v>
      </c>
      <c r="AK59" s="102" t="str">
        <f>IF(ISERROR(VLOOKUP(AJ59,#REF!,18,FALSE)),"",VLOOKUP(AJ59,#REF!,18,FALSE)) &amp; IF(ISERROR(VLOOKUP(AJ59,#REF!,18,FALSE)),"",VLOOKUP(AJ59,#REF!,18,FALSE))</f>
        <v/>
      </c>
    </row>
    <row r="60" spans="1:37" ht="27" customHeight="1">
      <c r="A60" s="75" t="s">
        <v>197</v>
      </c>
      <c r="B60" s="81" t="str">
        <f>IF(ISERROR(VLOOKUP(A60,#REF!,18,FALSE)),"",VLOOKUP(A60,#REF!,18,FALSE)) &amp; IF(ISERROR(VLOOKUP(A60,#REF!,18,FALSE)),"",VLOOKUP(A60,#REF!,18,FALSE))</f>
        <v/>
      </c>
      <c r="C60" s="755" t="str">
        <f>IF(ISERROR(VLOOKUP(A60,【入力用】個人登録票!$A$21:$P$50,2,FALSE)),"",VLOOKUP(A60,【入力用】個人登録票!$A$21:$P$50,2,FALSE)) &amp; IF(ISERROR(VLOOKUP(A60,【入力用】個人登録票!$A$59:$P$127,2,FALSE)),"",VLOOKUP(A60,【入力用】個人登録票!$A$59:$P$127,2,FALSE))</f>
        <v/>
      </c>
      <c r="D60" s="756"/>
      <c r="E60" s="623" t="str">
        <f>IF(ISERROR(VLOOKUP(A60,【入力用】個人登録票!$A$21:$P$50,5,FALSE)),"",VLOOKUP(A60,【入力用】個人登録票!$A$21:$P$50,5,FALSE)) &amp; IF(ISERROR(VLOOKUP(A60,【入力用】個人登録票!$A$59:$P$127,5,FALSE)),"",VLOOKUP(A60,【入力用】個人登録票!$A$59:$P$127,5,FALSE))</f>
        <v/>
      </c>
      <c r="F60" s="607"/>
      <c r="G60" s="754" t="str">
        <f>TEXT(IF(ISERROR(VLOOKUP(A60,【入力用】個人登録票!$A$21:$P$50,12,FALSE)),"",VLOOKUP(A60,【入力用】個人登録票!$A$21:$P$50,12,FALSE)) &amp; IF(ISERROR(VLOOKUP(A60,【入力用】個人登録票!$A$59:$P$127,12,FALSE)),"",VLOOKUP(A60,【入力用】個人登録票!$A$59:$P$127,12,FALSE)),"yyyy/m/d")</f>
        <v/>
      </c>
      <c r="H60" s="754"/>
      <c r="I60" s="754" t="str">
        <f t="shared" si="7"/>
        <v/>
      </c>
      <c r="J60" s="754"/>
      <c r="K60" s="754"/>
      <c r="L60" s="754"/>
      <c r="M60" s="754"/>
      <c r="N60" s="754"/>
      <c r="O60" s="783" t="str">
        <f>IF(ISERROR(VLOOKUP(A60,【入力用】個人登録票!$A$21:$Q$50,17,FALSE)),"",VLOOKUP(A60,【入力用】個人登録票!$A$21:$Q$50,17,FALSE)) &amp; IF(ISERROR(VLOOKUP(A60,【入力用】個人登録票!$A$59:$Q$127,17,FALSE)),"",VLOOKUP(A60,【入力用】個人登録票!$A$59:$Q$127,17,FALSE))</f>
        <v/>
      </c>
      <c r="P60" s="647"/>
      <c r="Q60" s="647"/>
      <c r="R60" s="647"/>
      <c r="S60" s="647"/>
      <c r="T60" s="647"/>
      <c r="U60" s="647"/>
      <c r="V60" s="648"/>
      <c r="W60" s="765" t="str">
        <f>IF(ISERROR(VLOOKUP(A60,【入力用】個人登録票!$A$21:$P$50,16,FALSE)),"",VLOOKUP(A60,【入力用】個人登録票!$A$21:$P$50,16,FALSE)) &amp; IF(ISERROR(VLOOKUP(A60,【入力用】個人登録票!$A$59:$P$127,16,FALSE)),"",VLOOKUP(A60,【入力用】個人登録票!$A$59:$P$127,16,FALSE))</f>
        <v/>
      </c>
      <c r="X60" s="784"/>
      <c r="Y60" s="784"/>
      <c r="Z60" s="785"/>
      <c r="AA60" s="79" t="str">
        <f>IF(ISERROR(VLOOKUP(AJ60,【入力用】個人登録票!$A$21:$P$50,2,FALSE)),"",VLOOKUP(AJ60,【入力用】個人登録票!$A$21:$P$50,2,FALSE)) &amp; IF(ISERROR(VLOOKUP(AJ60,【入力用】個人登録票!$A$59:$P$127,2,FALSE)),"",VLOOKUP(AJ60,【入力用】個人登録票!$A$59:$P$127,2,FALSE))</f>
        <v/>
      </c>
      <c r="AB60" s="606" t="str">
        <f>IF(ISERROR(VLOOKUP(AJ60,【入力用】個人登録票!$A$21:$P$50,5,FALSE)),"",VLOOKUP(AJ60,【入力用】個人登録票!$A$21:$P$50,5,FALSE)) &amp; IF(ISERROR(VLOOKUP(AJ60,【入力用】個人登録票!$A$59:$P$127,5,FALSE)),"",VLOOKUP(AJ60,【入力用】個人登録票!$A$59:$P$127,5,FALSE))</f>
        <v/>
      </c>
      <c r="AC60" s="649"/>
      <c r="AD60" s="607"/>
      <c r="AE60" s="644" t="str">
        <f>TEXT(IF(ISERROR(VLOOKUP(AJ60,【入力用】個人登録票!$A$21:$P$50,12,FALSE)),"",VLOOKUP(AJ60,【入力用】個人登録票!$A$21:$P$50,12,FALSE)) &amp; IF(ISERROR(VLOOKUP(AJ60,【入力用】個人登録票!$A$59:$P$127,12,FALSE)),"",VLOOKUP(AJ60,【入力用】個人登録票!$A$59:$P$127,12,FALSE)),"yyyy/m/d")</f>
        <v/>
      </c>
      <c r="AF60" s="645"/>
      <c r="AG60" s="99" t="str">
        <f t="shared" si="8"/>
        <v/>
      </c>
      <c r="AH60" s="100" t="str">
        <f>IF(ISERROR(VLOOKUP(AJ60,【入力用】個人登録票!$A$21:$Q$50,17,FALSE)),"",VLOOKUP(AJ60,【入力用】個人登録票!$A$21:$Q$50,17,FALSE)) &amp; IF(ISERROR(VLOOKUP(AJ60,【入力用】個人登録票!$A$59:$Q$127,17,FALSE)),"",VLOOKUP(AJ60,【入力用】個人登録票!$A$59:$Q$127,17,FALSE))</f>
        <v/>
      </c>
      <c r="AI60" s="80" t="str">
        <f>IF(ISERROR(VLOOKUP(AJ60,【入力用】個人登録票!$A$21:$P$50,16,FALSE)),"",VLOOKUP(AJ60,【入力用】個人登録票!$A$21:$P$50,16,FALSE)) &amp; IF(ISERROR(VLOOKUP(AJ60,【入力用】個人登録票!$A$59:$P$127,16,FALSE)),"",VLOOKUP(AJ60,【入力用】個人登録票!$A$59:$P$127,16,FALSE))</f>
        <v/>
      </c>
      <c r="AJ60" s="101" t="s">
        <v>414</v>
      </c>
      <c r="AK60" s="102" t="str">
        <f>IF(ISERROR(VLOOKUP(AJ60,#REF!,18,FALSE)),"",VLOOKUP(AJ60,#REF!,18,FALSE)) &amp; IF(ISERROR(VLOOKUP(AJ60,#REF!,18,FALSE)),"",VLOOKUP(AJ60,#REF!,18,FALSE))</f>
        <v/>
      </c>
    </row>
    <row r="61" spans="1:37" ht="27" customHeight="1">
      <c r="A61" s="75" t="s">
        <v>471</v>
      </c>
      <c r="B61" s="81" t="str">
        <f>IF(ISERROR(VLOOKUP(A61,#REF!,18,FALSE)),"",VLOOKUP(A61,#REF!,18,FALSE)) &amp; IF(ISERROR(VLOOKUP(A61,#REF!,18,FALSE)),"",VLOOKUP(A61,#REF!,18,FALSE))</f>
        <v/>
      </c>
      <c r="C61" s="755" t="str">
        <f>IF(ISERROR(VLOOKUP(A61,【入力用】個人登録票!$A$21:$P$50,2,FALSE)),"",VLOOKUP(A61,【入力用】個人登録票!$A$21:$P$50,2,FALSE)) &amp; IF(ISERROR(VLOOKUP(A61,【入力用】個人登録票!$A$59:$P$127,2,FALSE)),"",VLOOKUP(A61,【入力用】個人登録票!$A$59:$P$127,2,FALSE))</f>
        <v/>
      </c>
      <c r="D61" s="756"/>
      <c r="E61" s="623" t="str">
        <f>IF(ISERROR(VLOOKUP(A61,【入力用】個人登録票!$A$21:$P$50,5,FALSE)),"",VLOOKUP(A61,【入力用】個人登録票!$A$21:$P$50,5,FALSE)) &amp; IF(ISERROR(VLOOKUP(A61,【入力用】個人登録票!$A$59:$P$127,5,FALSE)),"",VLOOKUP(A61,【入力用】個人登録票!$A$59:$P$127,5,FALSE))</f>
        <v/>
      </c>
      <c r="F61" s="607"/>
      <c r="G61" s="754" t="str">
        <f>TEXT(IF(ISERROR(VLOOKUP(A61,【入力用】個人登録票!$A$21:$P$50,12,FALSE)),"",VLOOKUP(A61,【入力用】個人登録票!$A$21:$P$50,12,FALSE)) &amp; IF(ISERROR(VLOOKUP(A61,【入力用】個人登録票!$A$59:$P$127,12,FALSE)),"",VLOOKUP(A61,【入力用】個人登録票!$A$59:$P$127,12,FALSE)),"yyyy/m/d")</f>
        <v/>
      </c>
      <c r="H61" s="754"/>
      <c r="I61" s="754" t="str">
        <f t="shared" si="7"/>
        <v/>
      </c>
      <c r="J61" s="754"/>
      <c r="K61" s="754"/>
      <c r="L61" s="754"/>
      <c r="M61" s="754"/>
      <c r="N61" s="754"/>
      <c r="O61" s="783" t="str">
        <f>IF(ISERROR(VLOOKUP(A61,【入力用】個人登録票!$A$21:$Q$50,17,FALSE)),"",VLOOKUP(A61,【入力用】個人登録票!$A$21:$Q$50,17,FALSE)) &amp; IF(ISERROR(VLOOKUP(A61,【入力用】個人登録票!$A$59:$Q$127,17,FALSE)),"",VLOOKUP(A61,【入力用】個人登録票!$A$59:$Q$127,17,FALSE))</f>
        <v/>
      </c>
      <c r="P61" s="647"/>
      <c r="Q61" s="647"/>
      <c r="R61" s="647"/>
      <c r="S61" s="647"/>
      <c r="T61" s="647"/>
      <c r="U61" s="647"/>
      <c r="V61" s="648"/>
      <c r="W61" s="765" t="str">
        <f>IF(ISERROR(VLOOKUP(A61,【入力用】個人登録票!$A$21:$P$50,16,FALSE)),"",VLOOKUP(A61,【入力用】個人登録票!$A$21:$P$50,16,FALSE)) &amp; IF(ISERROR(VLOOKUP(A61,【入力用】個人登録票!$A$59:$P$127,16,FALSE)),"",VLOOKUP(A61,【入力用】個人登録票!$A$59:$P$127,16,FALSE))</f>
        <v/>
      </c>
      <c r="X61" s="784"/>
      <c r="Y61" s="784"/>
      <c r="Z61" s="785"/>
      <c r="AA61" s="79" t="str">
        <f>IF(ISERROR(VLOOKUP(AJ61,【入力用】個人登録票!$A$21:$P$50,2,FALSE)),"",VLOOKUP(AJ61,【入力用】個人登録票!$A$21:$P$50,2,FALSE)) &amp; IF(ISERROR(VLOOKUP(AJ61,【入力用】個人登録票!$A$59:$P$127,2,FALSE)),"",VLOOKUP(AJ61,【入力用】個人登録票!$A$59:$P$127,2,FALSE))</f>
        <v/>
      </c>
      <c r="AB61" s="606" t="str">
        <f>IF(ISERROR(VLOOKUP(AJ61,【入力用】個人登録票!$A$21:$P$50,5,FALSE)),"",VLOOKUP(AJ61,【入力用】個人登録票!$A$21:$P$50,5,FALSE)) &amp; IF(ISERROR(VLOOKUP(AJ61,【入力用】個人登録票!$A$59:$P$127,5,FALSE)),"",VLOOKUP(AJ61,【入力用】個人登録票!$A$59:$P$127,5,FALSE))</f>
        <v/>
      </c>
      <c r="AC61" s="649"/>
      <c r="AD61" s="607"/>
      <c r="AE61" s="644" t="str">
        <f>TEXT(IF(ISERROR(VLOOKUP(AJ61,【入力用】個人登録票!$A$21:$P$50,12,FALSE)),"",VLOOKUP(AJ61,【入力用】個人登録票!$A$21:$P$50,12,FALSE)) &amp; IF(ISERROR(VLOOKUP(AJ61,【入力用】個人登録票!$A$59:$P$127,12,FALSE)),"",VLOOKUP(AJ61,【入力用】個人登録票!$A$59:$P$127,12,FALSE)),"yyyy/m/d")</f>
        <v/>
      </c>
      <c r="AF61" s="645"/>
      <c r="AG61" s="99" t="str">
        <f t="shared" si="8"/>
        <v/>
      </c>
      <c r="AH61" s="100" t="str">
        <f>IF(ISERROR(VLOOKUP(AJ61,【入力用】個人登録票!$A$21:$Q$50,17,FALSE)),"",VLOOKUP(AJ61,【入力用】個人登録票!$A$21:$Q$50,17,FALSE)) &amp; IF(ISERROR(VLOOKUP(AJ61,【入力用】個人登録票!$A$59:$Q$127,17,FALSE)),"",VLOOKUP(AJ61,【入力用】個人登録票!$A$59:$Q$127,17,FALSE))</f>
        <v/>
      </c>
      <c r="AI61" s="80" t="str">
        <f>IF(ISERROR(VLOOKUP(AJ61,【入力用】個人登録票!$A$21:$P$50,16,FALSE)),"",VLOOKUP(AJ61,【入力用】個人登録票!$A$21:$P$50,16,FALSE)) &amp; IF(ISERROR(VLOOKUP(AJ61,【入力用】個人登録票!$A$59:$P$127,16,FALSE)),"",VLOOKUP(AJ61,【入力用】個人登録票!$A$59:$P$127,16,FALSE))</f>
        <v/>
      </c>
      <c r="AJ61" s="101" t="s">
        <v>415</v>
      </c>
      <c r="AK61" s="102" t="str">
        <f>IF(ISERROR(VLOOKUP(AJ61,#REF!,18,FALSE)),"",VLOOKUP(AJ61,#REF!,18,FALSE)) &amp; IF(ISERROR(VLOOKUP(AJ61,#REF!,18,FALSE)),"",VLOOKUP(AJ61,#REF!,18,FALSE))</f>
        <v/>
      </c>
    </row>
    <row r="62" spans="1:37" ht="27" customHeight="1">
      <c r="A62" s="75" t="s">
        <v>472</v>
      </c>
      <c r="B62" s="81" t="str">
        <f>IF(ISERROR(VLOOKUP(A62,#REF!,18,FALSE)),"",VLOOKUP(A62,#REF!,18,FALSE)) &amp; IF(ISERROR(VLOOKUP(A62,#REF!,18,FALSE)),"",VLOOKUP(A62,#REF!,18,FALSE))</f>
        <v/>
      </c>
      <c r="C62" s="755" t="str">
        <f>IF(ISERROR(VLOOKUP(A62,【入力用】個人登録票!$A$21:$P$50,2,FALSE)),"",VLOOKUP(A62,【入力用】個人登録票!$A$21:$P$50,2,FALSE)) &amp; IF(ISERROR(VLOOKUP(A62,【入力用】個人登録票!$A$59:$P$127,2,FALSE)),"",VLOOKUP(A62,【入力用】個人登録票!$A$59:$P$127,2,FALSE))</f>
        <v/>
      </c>
      <c r="D62" s="756"/>
      <c r="E62" s="623" t="str">
        <f>IF(ISERROR(VLOOKUP(A62,【入力用】個人登録票!$A$21:$P$50,5,FALSE)),"",VLOOKUP(A62,【入力用】個人登録票!$A$21:$P$50,5,FALSE)) &amp; IF(ISERROR(VLOOKUP(A62,【入力用】個人登録票!$A$59:$P$127,5,FALSE)),"",VLOOKUP(A62,【入力用】個人登録票!$A$59:$P$127,5,FALSE))</f>
        <v/>
      </c>
      <c r="F62" s="607"/>
      <c r="G62" s="754" t="str">
        <f>TEXT(IF(ISERROR(VLOOKUP(A62,【入力用】個人登録票!$A$21:$P$50,12,FALSE)),"",VLOOKUP(A62,【入力用】個人登録票!$A$21:$P$50,12,FALSE)) &amp; IF(ISERROR(VLOOKUP(A62,【入力用】個人登録票!$A$59:$P$127,12,FALSE)),"",VLOOKUP(A62,【入力用】個人登録票!$A$59:$P$127,12,FALSE)),"yyyy/m/d")</f>
        <v/>
      </c>
      <c r="H62" s="754"/>
      <c r="I62" s="754" t="str">
        <f t="shared" si="7"/>
        <v/>
      </c>
      <c r="J62" s="754"/>
      <c r="K62" s="754"/>
      <c r="L62" s="754"/>
      <c r="M62" s="754"/>
      <c r="N62" s="754"/>
      <c r="O62" s="783" t="str">
        <f>IF(ISERROR(VLOOKUP(A62,【入力用】個人登録票!$A$21:$Q$50,17,FALSE)),"",VLOOKUP(A62,【入力用】個人登録票!$A$21:$Q$50,17,FALSE)) &amp; IF(ISERROR(VLOOKUP(A62,【入力用】個人登録票!$A$59:$Q$127,17,FALSE)),"",VLOOKUP(A62,【入力用】個人登録票!$A$59:$Q$127,17,FALSE))</f>
        <v/>
      </c>
      <c r="P62" s="647"/>
      <c r="Q62" s="647"/>
      <c r="R62" s="647"/>
      <c r="S62" s="647"/>
      <c r="T62" s="647"/>
      <c r="U62" s="647"/>
      <c r="V62" s="648"/>
      <c r="W62" s="765" t="str">
        <f>IF(ISERROR(VLOOKUP(A62,【入力用】個人登録票!$A$21:$P$50,16,FALSE)),"",VLOOKUP(A62,【入力用】個人登録票!$A$21:$P$50,16,FALSE)) &amp; IF(ISERROR(VLOOKUP(A62,【入力用】個人登録票!$A$59:$P$127,16,FALSE)),"",VLOOKUP(A62,【入力用】個人登録票!$A$59:$P$127,16,FALSE))</f>
        <v/>
      </c>
      <c r="X62" s="784"/>
      <c r="Y62" s="784"/>
      <c r="Z62" s="785"/>
      <c r="AA62" s="79" t="str">
        <f>IF(ISERROR(VLOOKUP(AJ62,【入力用】個人登録票!$A$21:$P$50,2,FALSE)),"",VLOOKUP(AJ62,【入力用】個人登録票!$A$21:$P$50,2,FALSE)) &amp; IF(ISERROR(VLOOKUP(AJ62,【入力用】個人登録票!$A$59:$P$127,2,FALSE)),"",VLOOKUP(AJ62,【入力用】個人登録票!$A$59:$P$127,2,FALSE))</f>
        <v/>
      </c>
      <c r="AB62" s="606" t="str">
        <f>IF(ISERROR(VLOOKUP(AJ62,【入力用】個人登録票!$A$21:$P$50,5,FALSE)),"",VLOOKUP(AJ62,【入力用】個人登録票!$A$21:$P$50,5,FALSE)) &amp; IF(ISERROR(VLOOKUP(AJ62,【入力用】個人登録票!$A$59:$P$127,5,FALSE)),"",VLOOKUP(AJ62,【入力用】個人登録票!$A$59:$P$127,5,FALSE))</f>
        <v/>
      </c>
      <c r="AC62" s="649"/>
      <c r="AD62" s="607"/>
      <c r="AE62" s="644" t="str">
        <f>TEXT(IF(ISERROR(VLOOKUP(AJ62,【入力用】個人登録票!$A$21:$P$50,12,FALSE)),"",VLOOKUP(AJ62,【入力用】個人登録票!$A$21:$P$50,12,FALSE)) &amp; IF(ISERROR(VLOOKUP(AJ62,【入力用】個人登録票!$A$59:$P$127,12,FALSE)),"",VLOOKUP(AJ62,【入力用】個人登録票!$A$59:$P$127,12,FALSE)),"yyyy/m/d")</f>
        <v/>
      </c>
      <c r="AF62" s="645"/>
      <c r="AG62" s="99" t="str">
        <f t="shared" si="8"/>
        <v/>
      </c>
      <c r="AH62" s="100" t="str">
        <f>IF(ISERROR(VLOOKUP(AJ62,【入力用】個人登録票!$A$21:$Q$50,17,FALSE)),"",VLOOKUP(AJ62,【入力用】個人登録票!$A$21:$Q$50,17,FALSE)) &amp; IF(ISERROR(VLOOKUP(AJ62,【入力用】個人登録票!$A$59:$Q$127,17,FALSE)),"",VLOOKUP(AJ62,【入力用】個人登録票!$A$59:$Q$127,17,FALSE))</f>
        <v/>
      </c>
      <c r="AI62" s="80" t="str">
        <f>IF(ISERROR(VLOOKUP(AJ62,【入力用】個人登録票!$A$21:$P$50,16,FALSE)),"",VLOOKUP(AJ62,【入力用】個人登録票!$A$21:$P$50,16,FALSE)) &amp; IF(ISERROR(VLOOKUP(AJ62,【入力用】個人登録票!$A$59:$P$127,16,FALSE)),"",VLOOKUP(AJ62,【入力用】個人登録票!$A$59:$P$127,16,FALSE))</f>
        <v/>
      </c>
      <c r="AJ62" s="101" t="s">
        <v>416</v>
      </c>
      <c r="AK62" s="102" t="str">
        <f>IF(ISERROR(VLOOKUP(AJ62,#REF!,18,FALSE)),"",VLOOKUP(AJ62,#REF!,18,FALSE)) &amp; IF(ISERROR(VLOOKUP(AJ62,#REF!,18,FALSE)),"",VLOOKUP(AJ62,#REF!,18,FALSE))</f>
        <v/>
      </c>
    </row>
    <row r="63" spans="1:37" ht="27" customHeight="1">
      <c r="A63" s="75" t="s">
        <v>473</v>
      </c>
      <c r="B63" s="81" t="str">
        <f>IF(ISERROR(VLOOKUP(A63,#REF!,18,FALSE)),"",VLOOKUP(A63,#REF!,18,FALSE)) &amp; IF(ISERROR(VLOOKUP(A63,#REF!,18,FALSE)),"",VLOOKUP(A63,#REF!,18,FALSE))</f>
        <v/>
      </c>
      <c r="C63" s="755" t="str">
        <f>IF(ISERROR(VLOOKUP(A63,【入力用】個人登録票!$A$21:$P$50,2,FALSE)),"",VLOOKUP(A63,【入力用】個人登録票!$A$21:$P$50,2,FALSE)) &amp; IF(ISERROR(VLOOKUP(A63,【入力用】個人登録票!$A$59:$P$127,2,FALSE)),"",VLOOKUP(A63,【入力用】個人登録票!$A$59:$P$127,2,FALSE))</f>
        <v/>
      </c>
      <c r="D63" s="756"/>
      <c r="E63" s="623" t="str">
        <f>IF(ISERROR(VLOOKUP(A63,【入力用】個人登録票!$A$21:$P$50,5,FALSE)),"",VLOOKUP(A63,【入力用】個人登録票!$A$21:$P$50,5,FALSE)) &amp; IF(ISERROR(VLOOKUP(A63,【入力用】個人登録票!$A$59:$P$127,5,FALSE)),"",VLOOKUP(A63,【入力用】個人登録票!$A$59:$P$127,5,FALSE))</f>
        <v/>
      </c>
      <c r="F63" s="607"/>
      <c r="G63" s="754" t="str">
        <f>TEXT(IF(ISERROR(VLOOKUP(A63,【入力用】個人登録票!$A$21:$P$50,12,FALSE)),"",VLOOKUP(A63,【入力用】個人登録票!$A$21:$P$50,12,FALSE)) &amp; IF(ISERROR(VLOOKUP(A63,【入力用】個人登録票!$A$59:$P$127,12,FALSE)),"",VLOOKUP(A63,【入力用】個人登録票!$A$59:$P$127,12,FALSE)),"yyyy/m/d")</f>
        <v/>
      </c>
      <c r="H63" s="754"/>
      <c r="I63" s="754" t="str">
        <f t="shared" si="7"/>
        <v/>
      </c>
      <c r="J63" s="754"/>
      <c r="K63" s="754"/>
      <c r="L63" s="754"/>
      <c r="M63" s="754"/>
      <c r="N63" s="754"/>
      <c r="O63" s="783" t="str">
        <f>IF(ISERROR(VLOOKUP(A63,【入力用】個人登録票!$A$21:$Q$50,17,FALSE)),"",VLOOKUP(A63,【入力用】個人登録票!$A$21:$Q$50,17,FALSE)) &amp; IF(ISERROR(VLOOKUP(A63,【入力用】個人登録票!$A$59:$Q$127,17,FALSE)),"",VLOOKUP(A63,【入力用】個人登録票!$A$59:$Q$127,17,FALSE))</f>
        <v/>
      </c>
      <c r="P63" s="647"/>
      <c r="Q63" s="647"/>
      <c r="R63" s="647"/>
      <c r="S63" s="647"/>
      <c r="T63" s="647"/>
      <c r="U63" s="647"/>
      <c r="V63" s="648"/>
      <c r="W63" s="765" t="str">
        <f>IF(ISERROR(VLOOKUP(A63,【入力用】個人登録票!$A$21:$P$50,16,FALSE)),"",VLOOKUP(A63,【入力用】個人登録票!$A$21:$P$50,16,FALSE)) &amp; IF(ISERROR(VLOOKUP(A63,【入力用】個人登録票!$A$59:$P$127,16,FALSE)),"",VLOOKUP(A63,【入力用】個人登録票!$A$59:$P$127,16,FALSE))</f>
        <v/>
      </c>
      <c r="X63" s="784"/>
      <c r="Y63" s="784"/>
      <c r="Z63" s="785"/>
      <c r="AA63" s="79" t="str">
        <f>IF(ISERROR(VLOOKUP(AJ63,【入力用】個人登録票!$A$21:$P$50,2,FALSE)),"",VLOOKUP(AJ63,【入力用】個人登録票!$A$21:$P$50,2,FALSE)) &amp; IF(ISERROR(VLOOKUP(AJ63,【入力用】個人登録票!$A$59:$P$127,2,FALSE)),"",VLOOKUP(AJ63,【入力用】個人登録票!$A$59:$P$127,2,FALSE))</f>
        <v/>
      </c>
      <c r="AB63" s="606" t="str">
        <f>IF(ISERROR(VLOOKUP(AJ63,【入力用】個人登録票!$A$21:$P$50,5,FALSE)),"",VLOOKUP(AJ63,【入力用】個人登録票!$A$21:$P$50,5,FALSE)) &amp; IF(ISERROR(VLOOKUP(AJ63,【入力用】個人登録票!$A$59:$P$127,5,FALSE)),"",VLOOKUP(AJ63,【入力用】個人登録票!$A$59:$P$127,5,FALSE))</f>
        <v/>
      </c>
      <c r="AC63" s="649"/>
      <c r="AD63" s="607"/>
      <c r="AE63" s="644" t="str">
        <f>TEXT(IF(ISERROR(VLOOKUP(AJ63,【入力用】個人登録票!$A$21:$P$50,12,FALSE)),"",VLOOKUP(AJ63,【入力用】個人登録票!$A$21:$P$50,12,FALSE)) &amp; IF(ISERROR(VLOOKUP(AJ63,【入力用】個人登録票!$A$59:$P$127,12,FALSE)),"",VLOOKUP(AJ63,【入力用】個人登録票!$A$59:$P$127,12,FALSE)),"yyyy/m/d")</f>
        <v/>
      </c>
      <c r="AF63" s="645"/>
      <c r="AG63" s="99" t="str">
        <f t="shared" si="8"/>
        <v/>
      </c>
      <c r="AH63" s="100" t="str">
        <f>IF(ISERROR(VLOOKUP(AJ63,【入力用】個人登録票!$A$21:$Q$50,17,FALSE)),"",VLOOKUP(AJ63,【入力用】個人登録票!$A$21:$Q$50,17,FALSE)) &amp; IF(ISERROR(VLOOKUP(AJ63,【入力用】個人登録票!$A$59:$Q$127,17,FALSE)),"",VLOOKUP(AJ63,【入力用】個人登録票!$A$59:$Q$127,17,FALSE))</f>
        <v/>
      </c>
      <c r="AI63" s="80" t="str">
        <f>IF(ISERROR(VLOOKUP(AJ63,【入力用】個人登録票!$A$21:$P$50,16,FALSE)),"",VLOOKUP(AJ63,【入力用】個人登録票!$A$21:$P$50,16,FALSE)) &amp; IF(ISERROR(VLOOKUP(AJ63,【入力用】個人登録票!$A$59:$P$127,16,FALSE)),"",VLOOKUP(AJ63,【入力用】個人登録票!$A$59:$P$127,16,FALSE))</f>
        <v/>
      </c>
      <c r="AJ63" s="101" t="s">
        <v>417</v>
      </c>
      <c r="AK63" s="102" t="str">
        <f>IF(ISERROR(VLOOKUP(AJ63,#REF!,18,FALSE)),"",VLOOKUP(AJ63,#REF!,18,FALSE)) &amp; IF(ISERROR(VLOOKUP(AJ63,#REF!,18,FALSE)),"",VLOOKUP(AJ63,#REF!,18,FALSE))</f>
        <v/>
      </c>
    </row>
    <row r="64" spans="1:37" ht="27" customHeight="1" thickBot="1">
      <c r="A64" s="75" t="s">
        <v>474</v>
      </c>
      <c r="B64" s="81" t="str">
        <f>IF(ISERROR(VLOOKUP(A64,#REF!,18,FALSE)),"",VLOOKUP(A64,#REF!,18,FALSE)) &amp; IF(ISERROR(VLOOKUP(A64,#REF!,18,FALSE)),"",VLOOKUP(A64,#REF!,18,FALSE))</f>
        <v/>
      </c>
      <c r="C64" s="773" t="str">
        <f>IF(ISERROR(VLOOKUP(A64,【入力用】個人登録票!$A$21:$P$50,2,FALSE)),"",VLOOKUP(A64,【入力用】個人登録票!$A$21:$P$50,2,FALSE)) &amp; IF(ISERROR(VLOOKUP(A64,【入力用】個人登録票!$A$59:$P$127,2,FALSE)),"",VLOOKUP(A64,【入力用】個人登録票!$A$59:$P$127,2,FALSE))</f>
        <v/>
      </c>
      <c r="D64" s="774"/>
      <c r="E64" s="779" t="str">
        <f>IF(ISERROR(VLOOKUP(A64,【入力用】個人登録票!$A$21:$P$50,5,FALSE)),"",VLOOKUP(A64,【入力用】個人登録票!$A$21:$P$50,5,FALSE)) &amp; IF(ISERROR(VLOOKUP(A64,【入力用】個人登録票!$A$59:$P$127,5,FALSE)),"",VLOOKUP(A64,【入力用】個人登録票!$A$59:$P$127,5,FALSE))</f>
        <v/>
      </c>
      <c r="F64" s="690"/>
      <c r="G64" s="757" t="str">
        <f>TEXT(IF(ISERROR(VLOOKUP(A64,【入力用】個人登録票!$A$21:$P$50,12,FALSE)),"",VLOOKUP(A64,【入力用】個人登録票!$A$21:$P$50,12,FALSE)) &amp; IF(ISERROR(VLOOKUP(A64,【入力用】個人登録票!$A$59:$P$127,12,FALSE)),"",VLOOKUP(A64,【入力用】個人登録票!$A$59:$P$127,12,FALSE)),"yyyy/m/d")</f>
        <v/>
      </c>
      <c r="H64" s="757"/>
      <c r="I64" s="757" t="str">
        <f t="shared" si="7"/>
        <v/>
      </c>
      <c r="J64" s="757"/>
      <c r="K64" s="757"/>
      <c r="L64" s="757"/>
      <c r="M64" s="757"/>
      <c r="N64" s="757"/>
      <c r="O64" s="780" t="str">
        <f>IF(ISERROR(VLOOKUP(A64,【入力用】個人登録票!$A$21:$Q$50,17,FALSE)),"",VLOOKUP(A64,【入力用】個人登録票!$A$21:$Q$50,17,FALSE)) &amp; IF(ISERROR(VLOOKUP(A64,【入力用】個人登録票!$A$59:$Q$127,17,FALSE)),"",VLOOKUP(A64,【入力用】個人登録票!$A$59:$Q$127,17,FALSE))</f>
        <v/>
      </c>
      <c r="P64" s="696"/>
      <c r="Q64" s="696"/>
      <c r="R64" s="696"/>
      <c r="S64" s="696"/>
      <c r="T64" s="696"/>
      <c r="U64" s="696"/>
      <c r="V64" s="697"/>
      <c r="W64" s="767" t="str">
        <f>IF(ISERROR(VLOOKUP(A64,【入力用】個人登録票!$A$21:$P$50,16,FALSE)),"",VLOOKUP(A64,【入力用】個人登録票!$A$21:$P$50,16,FALSE)) &amp; IF(ISERROR(VLOOKUP(A64,【入力用】個人登録票!$A$59:$P$127,16,FALSE)),"",VLOOKUP(A64,【入力用】個人登録票!$A$59:$P$127,16,FALSE))</f>
        <v/>
      </c>
      <c r="X64" s="781"/>
      <c r="Y64" s="781"/>
      <c r="Z64" s="782"/>
      <c r="AA64" s="82" t="str">
        <f>IF(ISERROR(VLOOKUP(AJ64,【入力用】個人登録票!$A$21:$P$50,2,FALSE)),"",VLOOKUP(AJ64,【入力用】個人登録票!$A$21:$P$50,2,FALSE)) &amp; IF(ISERROR(VLOOKUP(AJ64,【入力用】個人登録票!$A$59:$P$127,2,FALSE)),"",VLOOKUP(AJ64,【入力用】個人登録票!$A$59:$P$127,2,FALSE))</f>
        <v/>
      </c>
      <c r="AB64" s="689" t="str">
        <f>IF(ISERROR(VLOOKUP(AJ64,【入力用】個人登録票!$A$21:$P$50,5,FALSE)),"",VLOOKUP(AJ64,【入力用】個人登録票!$A$21:$P$50,5,FALSE)) &amp; IF(ISERROR(VLOOKUP(AJ64,【入力用】個人登録票!$A$59:$P$127,5,FALSE)),"",VLOOKUP(AJ64,【入力用】個人登録票!$A$59:$P$127,5,FALSE))</f>
        <v/>
      </c>
      <c r="AC64" s="692"/>
      <c r="AD64" s="690"/>
      <c r="AE64" s="693" t="str">
        <f>TEXT(IF(ISERROR(VLOOKUP(AJ64,【入力用】個人登録票!$A$21:$P$50,12,FALSE)),"",VLOOKUP(AJ64,【入力用】個人登録票!$A$21:$P$50,12,FALSE)) &amp; IF(ISERROR(VLOOKUP(AJ64,【入力用】個人登録票!$A$59:$P$127,12,FALSE)),"",VLOOKUP(AJ64,【入力用】個人登録票!$A$59:$P$127,12,FALSE)),"yyyy/m/d")</f>
        <v/>
      </c>
      <c r="AF64" s="694"/>
      <c r="AG64" s="103" t="str">
        <f>IF(AA64="","",$F$8)</f>
        <v/>
      </c>
      <c r="AH64" s="83" t="str">
        <f>IF(ISERROR(VLOOKUP(AJ64,【入力用】個人登録票!$A$21:$Q$50,17,FALSE)),"",VLOOKUP(AJ64,【入力用】個人登録票!$A$21:$Q$50,17,FALSE)) &amp; IF(ISERROR(VLOOKUP(AJ64,【入力用】個人登録票!$A$59:$Q$127,17,FALSE)),"",VLOOKUP(AJ64,【入力用】個人登録票!$A$59:$Q$127,17,FALSE))</f>
        <v/>
      </c>
      <c r="AI64" s="84" t="str">
        <f>IF(ISERROR(VLOOKUP(AJ64,【入力用】個人登録票!$A$21:$P$50,16,FALSE)),"",VLOOKUP(AJ64,【入力用】個人登録票!$A$21:$P$50,16,FALSE)) &amp; IF(ISERROR(VLOOKUP(AJ64,【入力用】個人登録票!$A$59:$P$127,16,FALSE)),"",VLOOKUP(AJ64,【入力用】個人登録票!$A$59:$P$127,16,FALSE))</f>
        <v/>
      </c>
      <c r="AJ64" s="101" t="s">
        <v>418</v>
      </c>
      <c r="AK64" s="102"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40" t="s">
        <v>52</v>
      </c>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row>
    <row r="67" spans="3:50" ht="12.75" customHeight="1">
      <c r="C67" s="2"/>
      <c r="D67" s="640" t="s">
        <v>53</v>
      </c>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row>
    <row r="68" spans="3:50" ht="18" customHeight="1" thickBot="1">
      <c r="C68" s="2"/>
      <c r="D68" s="2"/>
      <c r="E68" s="590" t="str">
        <f>E2</f>
        <v>Ａ 表 （日本協会）</v>
      </c>
      <c r="F68" s="591"/>
      <c r="G68" s="591"/>
      <c r="H68" s="3"/>
      <c r="I68" s="3"/>
      <c r="J68" s="3"/>
      <c r="K68" s="3"/>
      <c r="L68" s="705">
        <f>L2</f>
        <v>2025</v>
      </c>
      <c r="M68" s="705"/>
      <c r="N68" s="3" t="s">
        <v>49</v>
      </c>
      <c r="O68" s="3"/>
      <c r="P68" s="3"/>
      <c r="Q68" s="3"/>
      <c r="R68" s="3" t="s">
        <v>50</v>
      </c>
      <c r="S68" s="3"/>
      <c r="T68" s="3"/>
      <c r="U68" s="46" t="s">
        <v>55</v>
      </c>
      <c r="V68" s="758" t="s">
        <v>200</v>
      </c>
      <c r="W68" s="758"/>
      <c r="X68" s="48">
        <f>X2</f>
        <v>1</v>
      </c>
      <c r="Y68" s="48"/>
      <c r="Z68" s="3"/>
      <c r="AA68" s="3"/>
      <c r="AB68" s="3"/>
      <c r="AC68" s="3"/>
      <c r="AD68" s="3"/>
      <c r="AE68" s="3"/>
      <c r="AF68" s="3" t="s">
        <v>51</v>
      </c>
      <c r="AG68" s="2"/>
      <c r="AH68" s="2"/>
      <c r="AI68" s="2"/>
    </row>
    <row r="69" spans="3:50" ht="18.75" customHeight="1">
      <c r="C69" s="50"/>
      <c r="D69" s="51"/>
      <c r="E69" s="51"/>
      <c r="F69" s="52"/>
      <c r="G69" s="53"/>
      <c r="H69" s="727" t="s">
        <v>12</v>
      </c>
      <c r="I69" s="54"/>
      <c r="J69" s="54"/>
      <c r="K69" s="55"/>
      <c r="L69" s="54"/>
      <c r="M69" s="55"/>
      <c r="N69" s="56" t="str">
        <f>IF($N$3="","",$N$3)</f>
        <v>○</v>
      </c>
      <c r="O69" s="56" t="str">
        <f>IF($O$3="","",$O$3)</f>
        <v>○</v>
      </c>
      <c r="P69" s="55"/>
      <c r="Q69" s="55"/>
      <c r="R69" s="55"/>
      <c r="S69" s="55"/>
      <c r="T69" s="55"/>
      <c r="U69" s="55"/>
      <c r="V69" s="55"/>
      <c r="W69" s="55"/>
      <c r="X69" s="55"/>
      <c r="Y69" s="55"/>
      <c r="Z69" s="55"/>
      <c r="AA69" s="55"/>
      <c r="AB69" s="55"/>
      <c r="AC69" s="57"/>
      <c r="AD69" s="50"/>
      <c r="AE69" s="51"/>
      <c r="AF69" s="51"/>
      <c r="AG69" s="51"/>
      <c r="AH69" s="51"/>
      <c r="AI69" s="85"/>
    </row>
    <row r="70" spans="3:50" ht="28.5" customHeight="1">
      <c r="C70" s="724" t="s">
        <v>8</v>
      </c>
      <c r="D70" s="591"/>
      <c r="E70" s="725"/>
      <c r="F70" s="59"/>
      <c r="G70" s="97"/>
      <c r="H70" s="728"/>
      <c r="I70" s="585" t="s">
        <v>13</v>
      </c>
      <c r="J70" s="585" t="s">
        <v>19</v>
      </c>
      <c r="K70" s="585" t="s">
        <v>20</v>
      </c>
      <c r="L70" s="585" t="s">
        <v>21</v>
      </c>
      <c r="M70" s="585" t="s">
        <v>22</v>
      </c>
      <c r="N70" s="585" t="s">
        <v>23</v>
      </c>
      <c r="O70" s="585" t="s">
        <v>24</v>
      </c>
      <c r="P70" s="585" t="s">
        <v>25</v>
      </c>
      <c r="Q70" s="585" t="s">
        <v>26</v>
      </c>
      <c r="R70" s="585" t="s">
        <v>54</v>
      </c>
      <c r="S70" s="585" t="s">
        <v>27</v>
      </c>
      <c r="T70" s="585" t="s">
        <v>28</v>
      </c>
      <c r="U70" s="585" t="s">
        <v>29</v>
      </c>
      <c r="V70" s="585" t="s">
        <v>30</v>
      </c>
      <c r="W70" s="585" t="s">
        <v>31</v>
      </c>
      <c r="X70" s="585" t="s">
        <v>32</v>
      </c>
      <c r="Y70" s="585" t="s">
        <v>33</v>
      </c>
      <c r="Z70" s="585" t="s">
        <v>34</v>
      </c>
      <c r="AA70" s="585" t="s">
        <v>35</v>
      </c>
      <c r="AB70" s="585" t="s">
        <v>36</v>
      </c>
      <c r="AC70" s="598" t="s">
        <v>37</v>
      </c>
      <c r="AD70" s="60">
        <v>1</v>
      </c>
      <c r="AE70" s="701" t="s">
        <v>253</v>
      </c>
      <c r="AF70" s="701"/>
      <c r="AG70" s="701"/>
      <c r="AH70" s="701"/>
      <c r="AI70" s="702"/>
    </row>
    <row r="71" spans="3:50" ht="30" customHeight="1">
      <c r="C71" s="726"/>
      <c r="D71" s="591"/>
      <c r="E71" s="725"/>
      <c r="F71" s="699">
        <f>F5</f>
        <v>0</v>
      </c>
      <c r="G71" s="700"/>
      <c r="H71" s="728"/>
      <c r="I71" s="586"/>
      <c r="J71" s="586"/>
      <c r="K71" s="586"/>
      <c r="L71" s="586"/>
      <c r="M71" s="586"/>
      <c r="N71" s="586"/>
      <c r="O71" s="586"/>
      <c r="P71" s="586"/>
      <c r="Q71" s="586"/>
      <c r="R71" s="586"/>
      <c r="S71" s="586"/>
      <c r="T71" s="586"/>
      <c r="U71" s="586"/>
      <c r="V71" s="586"/>
      <c r="W71" s="586"/>
      <c r="X71" s="586"/>
      <c r="Y71" s="586"/>
      <c r="Z71" s="586"/>
      <c r="AA71" s="586"/>
      <c r="AB71" s="586"/>
      <c r="AC71" s="599"/>
      <c r="AD71" s="61">
        <v>2</v>
      </c>
      <c r="AE71" s="701" t="s">
        <v>46</v>
      </c>
      <c r="AF71" s="701"/>
      <c r="AG71" s="701"/>
      <c r="AH71" s="701"/>
      <c r="AI71" s="702"/>
    </row>
    <row r="72" spans="3:50" ht="9" customHeight="1">
      <c r="C72" s="733" t="s">
        <v>9</v>
      </c>
      <c r="D72" s="591"/>
      <c r="E72" s="725"/>
      <c r="F72" s="59"/>
      <c r="G72" s="62"/>
      <c r="H72" s="728"/>
      <c r="I72" s="586"/>
      <c r="J72" s="586"/>
      <c r="K72" s="586"/>
      <c r="L72" s="586"/>
      <c r="M72" s="586"/>
      <c r="N72" s="586"/>
      <c r="O72" s="586"/>
      <c r="P72" s="586"/>
      <c r="Q72" s="586"/>
      <c r="R72" s="586"/>
      <c r="S72" s="586"/>
      <c r="T72" s="586"/>
      <c r="U72" s="586"/>
      <c r="V72" s="586"/>
      <c r="W72" s="586"/>
      <c r="X72" s="586"/>
      <c r="Y72" s="586"/>
      <c r="Z72" s="586"/>
      <c r="AA72" s="586"/>
      <c r="AB72" s="586"/>
      <c r="AC72" s="599"/>
      <c r="AD72" s="61"/>
      <c r="AE72" s="63"/>
      <c r="AF72" s="63"/>
      <c r="AG72" s="63"/>
      <c r="AH72" s="63"/>
      <c r="AI72" s="86"/>
    </row>
    <row r="73" spans="3:50" ht="27.75" customHeight="1" thickBot="1">
      <c r="C73" s="734"/>
      <c r="D73" s="710"/>
      <c r="E73" s="711"/>
      <c r="F73" s="59"/>
      <c r="G73" s="64">
        <f>G7</f>
        <v>0</v>
      </c>
      <c r="H73" s="729"/>
      <c r="I73" s="587"/>
      <c r="J73" s="587"/>
      <c r="K73" s="587"/>
      <c r="L73" s="587"/>
      <c r="M73" s="587"/>
      <c r="N73" s="587"/>
      <c r="O73" s="587"/>
      <c r="P73" s="587"/>
      <c r="Q73" s="587"/>
      <c r="R73" s="587"/>
      <c r="S73" s="587"/>
      <c r="T73" s="587"/>
      <c r="U73" s="587"/>
      <c r="V73" s="587"/>
      <c r="W73" s="587"/>
      <c r="X73" s="587"/>
      <c r="Y73" s="587"/>
      <c r="Z73" s="587"/>
      <c r="AA73" s="587"/>
      <c r="AB73" s="587"/>
      <c r="AC73" s="600"/>
      <c r="AD73" s="65">
        <v>3</v>
      </c>
      <c r="AE73" s="66" t="s">
        <v>47</v>
      </c>
      <c r="AF73" s="63"/>
      <c r="AG73" s="63"/>
      <c r="AH73" s="63"/>
      <c r="AI73" s="86"/>
    </row>
    <row r="74" spans="3:50" ht="13.5" customHeight="1">
      <c r="C74" s="712" t="s">
        <v>7</v>
      </c>
      <c r="D74" s="713"/>
      <c r="E74" s="714"/>
      <c r="F74" s="671">
        <f>IF($F$8="","",$F$8)</f>
        <v>0</v>
      </c>
      <c r="G74" s="672"/>
      <c r="H74" s="672"/>
      <c r="I74" s="672"/>
      <c r="J74" s="672"/>
      <c r="K74" s="672"/>
      <c r="L74" s="672"/>
      <c r="M74" s="672"/>
      <c r="N74" s="672"/>
      <c r="O74" s="672"/>
      <c r="P74" s="672"/>
      <c r="Q74" s="672"/>
      <c r="R74" s="672"/>
      <c r="S74" s="672"/>
      <c r="T74" s="750" t="s">
        <v>133</v>
      </c>
      <c r="U74" s="750"/>
      <c r="V74" s="750"/>
      <c r="W74" s="750"/>
      <c r="X74" s="750"/>
      <c r="Y74" s="750"/>
      <c r="Z74" s="751" t="s">
        <v>57</v>
      </c>
      <c r="AA74" s="751">
        <f>$AA$8</f>
        <v>0</v>
      </c>
      <c r="AB74" s="604" t="s">
        <v>58</v>
      </c>
      <c r="AC74" s="604" t="s">
        <v>59</v>
      </c>
      <c r="AD74" s="735">
        <v>4</v>
      </c>
      <c r="AE74" s="737" t="s">
        <v>48</v>
      </c>
      <c r="AF74" s="737"/>
      <c r="AG74" s="737"/>
      <c r="AH74" s="737"/>
      <c r="AI74" s="738"/>
    </row>
    <row r="75" spans="3:50" ht="13.5" customHeight="1" thickBot="1">
      <c r="C75" s="734"/>
      <c r="D75" s="710"/>
      <c r="E75" s="711"/>
      <c r="F75" s="673"/>
      <c r="G75" s="674"/>
      <c r="H75" s="674"/>
      <c r="I75" s="674"/>
      <c r="J75" s="674"/>
      <c r="K75" s="674"/>
      <c r="L75" s="674"/>
      <c r="M75" s="674"/>
      <c r="N75" s="674"/>
      <c r="O75" s="674"/>
      <c r="P75" s="674"/>
      <c r="Q75" s="674"/>
      <c r="R75" s="674"/>
      <c r="S75" s="674"/>
      <c r="T75" s="741" t="s">
        <v>134</v>
      </c>
      <c r="U75" s="741"/>
      <c r="V75" s="741"/>
      <c r="W75" s="741"/>
      <c r="X75" s="741"/>
      <c r="Y75" s="741"/>
      <c r="Z75" s="629"/>
      <c r="AA75" s="629"/>
      <c r="AB75" s="605"/>
      <c r="AC75" s="605"/>
      <c r="AD75" s="736"/>
      <c r="AE75" s="739"/>
      <c r="AF75" s="739"/>
      <c r="AG75" s="739"/>
      <c r="AH75" s="739"/>
      <c r="AI75" s="740"/>
    </row>
    <row r="76" spans="3:50" ht="13.5" customHeight="1">
      <c r="C76" s="712" t="s">
        <v>14</v>
      </c>
      <c r="D76" s="713"/>
      <c r="E76" s="714"/>
      <c r="F76" s="67" t="s">
        <v>15</v>
      </c>
      <c r="G76" s="742">
        <f>IF($G$10="","",$G$10)</f>
        <v>0</v>
      </c>
      <c r="H76" s="743"/>
      <c r="I76" s="743"/>
      <c r="J76" s="743"/>
      <c r="K76" s="743"/>
      <c r="L76" s="743"/>
      <c r="M76" s="743"/>
      <c r="N76" s="743"/>
      <c r="O76" s="743"/>
      <c r="P76" s="743"/>
      <c r="Q76" s="743"/>
      <c r="R76" s="743"/>
      <c r="S76" s="743"/>
      <c r="T76" s="743"/>
      <c r="U76" s="743"/>
      <c r="V76" s="743"/>
      <c r="W76" s="743"/>
      <c r="X76" s="743"/>
      <c r="Y76" s="743"/>
      <c r="Z76" s="744"/>
      <c r="AA76" s="759" t="s">
        <v>17</v>
      </c>
      <c r="AB76" s="661" t="s">
        <v>10</v>
      </c>
      <c r="AC76" s="661"/>
      <c r="AD76" s="655"/>
      <c r="AE76" s="655" t="s">
        <v>11</v>
      </c>
      <c r="AF76" s="655"/>
      <c r="AG76" s="68" t="s">
        <v>38</v>
      </c>
      <c r="AH76" s="655" t="s">
        <v>40</v>
      </c>
      <c r="AI76" s="748" t="s">
        <v>41</v>
      </c>
      <c r="AJ76" s="776"/>
      <c r="AU76" s="653"/>
      <c r="AV76" s="653"/>
      <c r="AW76" s="653"/>
      <c r="AX76" s="654"/>
    </row>
    <row r="77" spans="3:50" ht="13.5" customHeight="1" thickBot="1">
      <c r="C77" s="709" t="s">
        <v>6</v>
      </c>
      <c r="D77" s="710"/>
      <c r="E77" s="711"/>
      <c r="F77" s="69">
        <f>IF($F$11="","",$F$11)</f>
        <v>0</v>
      </c>
      <c r="G77" s="745"/>
      <c r="H77" s="746"/>
      <c r="I77" s="746"/>
      <c r="J77" s="746"/>
      <c r="K77" s="746"/>
      <c r="L77" s="746"/>
      <c r="M77" s="746"/>
      <c r="N77" s="746"/>
      <c r="O77" s="746"/>
      <c r="P77" s="746"/>
      <c r="Q77" s="746"/>
      <c r="R77" s="746"/>
      <c r="S77" s="746"/>
      <c r="T77" s="746"/>
      <c r="U77" s="746"/>
      <c r="V77" s="746"/>
      <c r="W77" s="746"/>
      <c r="X77" s="746"/>
      <c r="Y77" s="746"/>
      <c r="Z77" s="747"/>
      <c r="AA77" s="760"/>
      <c r="AB77" s="589"/>
      <c r="AC77" s="589"/>
      <c r="AD77" s="589"/>
      <c r="AE77" s="589"/>
      <c r="AF77" s="589"/>
      <c r="AG77" s="98" t="s">
        <v>39</v>
      </c>
      <c r="AH77" s="589"/>
      <c r="AI77" s="749"/>
      <c r="AJ77" s="776"/>
      <c r="AU77" s="653"/>
      <c r="AV77" s="653"/>
      <c r="AW77" s="653"/>
      <c r="AX77" s="654"/>
    </row>
    <row r="78" spans="3:50" ht="13.5" customHeight="1">
      <c r="C78" s="712" t="s">
        <v>14</v>
      </c>
      <c r="D78" s="713"/>
      <c r="E78" s="714"/>
      <c r="F78" s="71" t="s">
        <v>15</v>
      </c>
      <c r="G78" s="742">
        <f>IF($G$12="","",$G$12)</f>
        <v>0</v>
      </c>
      <c r="H78" s="743"/>
      <c r="I78" s="743"/>
      <c r="J78" s="743"/>
      <c r="K78" s="743"/>
      <c r="L78" s="743"/>
      <c r="M78" s="743"/>
      <c r="N78" s="743"/>
      <c r="O78" s="743"/>
      <c r="P78" s="743"/>
      <c r="Q78" s="743"/>
      <c r="R78" s="743"/>
      <c r="S78" s="743"/>
      <c r="T78" s="743"/>
      <c r="U78" s="743"/>
      <c r="V78" s="743"/>
      <c r="W78" s="743"/>
      <c r="X78" s="743"/>
      <c r="Y78" s="743"/>
      <c r="Z78" s="743"/>
      <c r="AA78" s="596" t="str">
        <f>IF(ISERROR(VLOOKUP(AJ78,【入力用】個人登録票!$A$21:$P$50,2,FALSE)),"",VLOOKUP(AJ78,【入力用】個人登録票!$A$21:$P$50,2,FALSE)) &amp; IF(ISERROR(VLOOKUP(AJ78,【入力用】個人登録票!$A$59:$P$127,2,FALSE)),"",VLOOKUP(AJ78,【入力用】個人登録票!$A$59:$P$127,2,FALSE))</f>
        <v/>
      </c>
      <c r="AB78" s="588" t="str">
        <f>IF(ISERROR(VLOOKUP(AJ78,【入力用】個人登録票!$A$21:$P$50,5,FALSE)),"",VLOOKUP(AJ78,【入力用】個人登録票!$A$21:$P$50,5,FALSE)) &amp; IF(ISERROR(VLOOKUP(AJ78,【入力用】個人登録票!$A$59:$P$127,5,FALSE)),"",VLOOKUP(AJ78,【入力用】個人登録票!$A$59:$P$127,5,FALSE))</f>
        <v/>
      </c>
      <c r="AC78" s="589"/>
      <c r="AD78" s="589"/>
      <c r="AE78" s="636" t="str">
        <f>TEXT(IF(ISERROR(VLOOKUP(AJ78,【入力用】個人登録票!$A$21:$P$50,12,FALSE)),"",VLOOKUP(AJ78,【入力用】個人登録票!$A$21:$P$50,12,FALSE)) &amp; IF(ISERROR(VLOOKUP(AJ78,【入力用】個人登録票!$A$59:$P$127,12,FALSE)),"",VLOOKUP(AJ78,【入力用】個人登録票!$A$59:$P$127,12,FALSE)),"yyyy/m/d")</f>
        <v/>
      </c>
      <c r="AF78" s="637"/>
      <c r="AG78" s="611" t="str">
        <f>IF(AA78="","",$F$8)</f>
        <v/>
      </c>
      <c r="AH78" s="634" t="str">
        <f>IF(ISERROR(VLOOKUP(AJ78,【入力用】個人登録票!$A$21:$Q$50,17,FALSE)),"",VLOOKUP(AJ78,【入力用】個人登録票!$A$21:$Q$50,17,FALSE)) &amp; IF(ISERROR(VLOOKUP(AJ78,【入力用】個人登録票!$A$59:$Q$127,17,FALSE)),"",VLOOKUP(AJ78,【入力用】個人登録票!$A$59:$Q$127,17,FALSE))</f>
        <v/>
      </c>
      <c r="AI78" s="657" t="str">
        <f>IF(ISERROR(VLOOKUP(AJ78,【入力用】個人登録票!$A$21:$P$50,16,FALSE)),"",VLOOKUP(AJ78,【入力用】個人登録票!$A$21:$P$50,16,FALSE)) &amp; IF(ISERROR(VLOOKUP(AJ78,【入力用】個人登録票!$A$59:$P$127,16,FALSE)),"",VLOOKUP(AJ78,【入力用】個人登録票!$A$59:$P$127,16,FALSE))</f>
        <v/>
      </c>
      <c r="AJ78" s="662" t="s">
        <v>362</v>
      </c>
      <c r="AK78" s="663" t="str">
        <f>IF(ISERROR(VLOOKUP(AJ78,#REF!,18,FALSE)),"",VLOOKUP(AJ78,#REF!,18,FALSE)) &amp; IF(ISERROR(VLOOKUP(AJ78,#REF!,18,FALSE)),"",VLOOKUP(AJ78,#REF!,18,FALSE))</f>
        <v/>
      </c>
    </row>
    <row r="79" spans="3:50" ht="13.5" customHeight="1">
      <c r="C79" s="618" t="s">
        <v>5</v>
      </c>
      <c r="D79" s="619"/>
      <c r="E79" s="620"/>
      <c r="F79" s="72">
        <f>IF($F$13="","",$F$13)</f>
        <v>0</v>
      </c>
      <c r="G79" s="752"/>
      <c r="H79" s="753"/>
      <c r="I79" s="753"/>
      <c r="J79" s="753"/>
      <c r="K79" s="753"/>
      <c r="L79" s="753"/>
      <c r="M79" s="753"/>
      <c r="N79" s="753"/>
      <c r="O79" s="753"/>
      <c r="P79" s="753"/>
      <c r="Q79" s="753"/>
      <c r="R79" s="753"/>
      <c r="S79" s="753"/>
      <c r="T79" s="753"/>
      <c r="U79" s="753"/>
      <c r="V79" s="753"/>
      <c r="W79" s="753"/>
      <c r="X79" s="753"/>
      <c r="Y79" s="753"/>
      <c r="Z79" s="753"/>
      <c r="AA79" s="597"/>
      <c r="AB79" s="589"/>
      <c r="AC79" s="589"/>
      <c r="AD79" s="589"/>
      <c r="AE79" s="638"/>
      <c r="AF79" s="639"/>
      <c r="AG79" s="611"/>
      <c r="AH79" s="635"/>
      <c r="AI79" s="658"/>
      <c r="AJ79" s="662"/>
      <c r="AK79" s="664"/>
    </row>
    <row r="80" spans="3:50" ht="13.5" customHeight="1">
      <c r="C80" s="706" t="s">
        <v>4</v>
      </c>
      <c r="D80" s="707"/>
      <c r="E80" s="708"/>
      <c r="F80" s="602">
        <f>IF($F$14="","",$F$14)</f>
        <v>0</v>
      </c>
      <c r="G80" s="602"/>
      <c r="H80" s="602"/>
      <c r="I80" s="602"/>
      <c r="J80" s="602"/>
      <c r="K80" s="602"/>
      <c r="L80" s="602"/>
      <c r="M80" s="602"/>
      <c r="N80" s="677" t="s">
        <v>135</v>
      </c>
      <c r="O80" s="677"/>
      <c r="P80" s="677"/>
      <c r="Q80" s="602">
        <f>IF($Q$14="","",$Q$14)</f>
        <v>0</v>
      </c>
      <c r="R80" s="602"/>
      <c r="S80" s="602"/>
      <c r="T80" s="602"/>
      <c r="U80" s="602"/>
      <c r="V80" s="602"/>
      <c r="W80" s="602"/>
      <c r="X80" s="602"/>
      <c r="Y80" s="602"/>
      <c r="Z80" s="603"/>
      <c r="AA80" s="596" t="str">
        <f>IF(ISERROR(VLOOKUP(AJ80,【入力用】個人登録票!$A$21:$P$50,2,FALSE)),"",VLOOKUP(AJ80,【入力用】個人登録票!$A$21:$P$50,2,FALSE)) &amp; IF(ISERROR(VLOOKUP(AJ80,【入力用】個人登録票!$A$59:$P$127,2,FALSE)),"",VLOOKUP(AJ80,【入力用】個人登録票!$A$59:$P$127,2,FALSE))</f>
        <v/>
      </c>
      <c r="AB80" s="588" t="str">
        <f>IF(ISERROR(VLOOKUP(AJ80,【入力用】個人登録票!$A$21:$P$50,5,FALSE)),"",VLOOKUP(AJ80,【入力用】個人登録票!$A$21:$P$50,5,FALSE)) &amp; IF(ISERROR(VLOOKUP(AJ80,【入力用】個人登録票!$A$59:$P$127,5,FALSE)),"",VLOOKUP(AJ80,【入力用】個人登録票!$A$59:$P$127,5,FALSE))</f>
        <v/>
      </c>
      <c r="AC80" s="589"/>
      <c r="AD80" s="589"/>
      <c r="AE80" s="636" t="str">
        <f>TEXT(IF(ISERROR(VLOOKUP(AJ80,【入力用】個人登録票!$A$21:$P$50,12,FALSE)),"",VLOOKUP(AJ80,【入力用】個人登録票!$A$21:$P$50,12,FALSE)) &amp; IF(ISERROR(VLOOKUP(AJ80,【入力用】個人登録票!$A$59:$P$127,12,FALSE)),"",VLOOKUP(AJ80,【入力用】個人登録票!$A$59:$P$127,12,FALSE)),"yyyy/m/d")</f>
        <v/>
      </c>
      <c r="AF80" s="637"/>
      <c r="AG80" s="611" t="str">
        <f t="shared" ref="AG80" si="9">IF(AA80="","",$F$8)</f>
        <v/>
      </c>
      <c r="AH80" s="634" t="str">
        <f>IF(ISERROR(VLOOKUP(AJ80,【入力用】個人登録票!$A$21:$Q$50,17,FALSE)),"",VLOOKUP(AJ80,【入力用】個人登録票!$A$21:$Q$50,17,FALSE)) &amp; IF(ISERROR(VLOOKUP(AJ80,【入力用】個人登録票!$A$59:$Q$127,17,FALSE)),"",VLOOKUP(AJ80,【入力用】個人登録票!$A$59:$Q$127,17,FALSE))</f>
        <v/>
      </c>
      <c r="AI80" s="657" t="str">
        <f>IF(ISERROR(VLOOKUP(AJ80,【入力用】個人登録票!$A$21:$P$50,16,FALSE)),"",VLOOKUP(AJ80,【入力用】個人登録票!$A$21:$P$50,16,FALSE)) &amp; IF(ISERROR(VLOOKUP(AJ80,【入力用】個人登録票!$A$59:$P$127,16,FALSE)),"",VLOOKUP(AJ80,【入力用】個人登録票!$A$59:$P$127,16,FALSE))</f>
        <v/>
      </c>
      <c r="AJ80" s="662" t="s">
        <v>309</v>
      </c>
      <c r="AK80" s="663" t="str">
        <f>IF(ISERROR(VLOOKUP(AJ80,#REF!,18,FALSE)),"",VLOOKUP(AJ80,#REF!,18,FALSE)) &amp; IF(ISERROR(VLOOKUP(AJ80,#REF!,18,FALSE)),"",VLOOKUP(AJ80,#REF!,18,FALSE))</f>
        <v/>
      </c>
    </row>
    <row r="81" spans="1:37" ht="13.5" customHeight="1" thickBot="1">
      <c r="C81" s="709" t="s">
        <v>3</v>
      </c>
      <c r="D81" s="710"/>
      <c r="E81" s="711"/>
      <c r="F81" s="621"/>
      <c r="G81" s="621"/>
      <c r="H81" s="621"/>
      <c r="I81" s="621"/>
      <c r="J81" s="621"/>
      <c r="K81" s="621"/>
      <c r="L81" s="621"/>
      <c r="M81" s="621"/>
      <c r="N81" s="717" t="s">
        <v>136</v>
      </c>
      <c r="O81" s="717"/>
      <c r="P81" s="717"/>
      <c r="Q81" s="621">
        <f>IF($Q$15="","",$Q$15)</f>
        <v>0</v>
      </c>
      <c r="R81" s="621"/>
      <c r="S81" s="621"/>
      <c r="T81" s="621"/>
      <c r="U81" s="621"/>
      <c r="V81" s="621"/>
      <c r="W81" s="621"/>
      <c r="X81" s="621"/>
      <c r="Y81" s="621"/>
      <c r="Z81" s="622"/>
      <c r="AA81" s="597"/>
      <c r="AB81" s="589"/>
      <c r="AC81" s="589"/>
      <c r="AD81" s="589"/>
      <c r="AE81" s="638"/>
      <c r="AF81" s="639"/>
      <c r="AG81" s="611"/>
      <c r="AH81" s="635"/>
      <c r="AI81" s="658"/>
      <c r="AJ81" s="662"/>
      <c r="AK81" s="664"/>
    </row>
    <row r="82" spans="1:37" ht="13.5" customHeight="1">
      <c r="C82" s="712" t="s">
        <v>14</v>
      </c>
      <c r="D82" s="713"/>
      <c r="E82" s="714"/>
      <c r="F82" s="715">
        <f>IF($F$16="","",$F$16)</f>
        <v>0</v>
      </c>
      <c r="G82" s="715"/>
      <c r="H82" s="715"/>
      <c r="I82" s="715"/>
      <c r="J82" s="715"/>
      <c r="K82" s="715"/>
      <c r="L82" s="715"/>
      <c r="M82" s="715"/>
      <c r="N82" s="612" t="s">
        <v>64</v>
      </c>
      <c r="O82" s="613"/>
      <c r="P82" s="614"/>
      <c r="Q82" s="715">
        <f>IF($Q$16="","",$Q$16)</f>
        <v>0</v>
      </c>
      <c r="R82" s="715"/>
      <c r="S82" s="715"/>
      <c r="T82" s="715"/>
      <c r="U82" s="715"/>
      <c r="V82" s="715"/>
      <c r="W82" s="715"/>
      <c r="X82" s="715"/>
      <c r="Y82" s="715"/>
      <c r="Z82" s="716"/>
      <c r="AA82" s="596" t="str">
        <f>IF(ISERROR(VLOOKUP(AJ82,【入力用】個人登録票!$A$21:$P$50,2,FALSE)),"",VLOOKUP(AJ82,【入力用】個人登録票!$A$21:$P$50,2,FALSE)) &amp; IF(ISERROR(VLOOKUP(AJ82,【入力用】個人登録票!$A$59:$P$127,2,FALSE)),"",VLOOKUP(AJ82,【入力用】個人登録票!$A$59:$P$127,2,FALSE))</f>
        <v/>
      </c>
      <c r="AB82" s="588" t="str">
        <f>IF(ISERROR(VLOOKUP(AJ82,【入力用】個人登録票!$A$21:$P$50,5,FALSE)),"",VLOOKUP(AJ82,【入力用】個人登録票!$A$21:$P$50,5,FALSE)) &amp; IF(ISERROR(VLOOKUP(AJ82,【入力用】個人登録票!$A$59:$P$127,5,FALSE)),"",VLOOKUP(AJ82,【入力用】個人登録票!$A$59:$P$127,5,FALSE))</f>
        <v/>
      </c>
      <c r="AC82" s="589"/>
      <c r="AD82" s="589"/>
      <c r="AE82" s="636" t="str">
        <f>TEXT(IF(ISERROR(VLOOKUP(AJ82,【入力用】個人登録票!$A$21:$P$50,12,FALSE)),"",VLOOKUP(AJ82,【入力用】個人登録票!$A$21:$P$50,12,FALSE)) &amp; IF(ISERROR(VLOOKUP(AJ82,【入力用】個人登録票!$A$59:$P$127,12,FALSE)),"",VLOOKUP(AJ82,【入力用】個人登録票!$A$59:$P$127,12,FALSE)),"yyyy/m/d")</f>
        <v/>
      </c>
      <c r="AF82" s="637"/>
      <c r="AG82" s="611" t="str">
        <f t="shared" ref="AG82" si="10">IF(AA82="","",$F$8)</f>
        <v/>
      </c>
      <c r="AH82" s="634" t="str">
        <f>IF(ISERROR(VLOOKUP(AJ82,【入力用】個人登録票!$A$21:$Q$50,17,FALSE)),"",VLOOKUP(AJ82,【入力用】個人登録票!$A$21:$Q$50,17,FALSE)) &amp; IF(ISERROR(VLOOKUP(AJ82,【入力用】個人登録票!$A$59:$Q$127,17,FALSE)),"",VLOOKUP(AJ82,【入力用】個人登録票!$A$59:$Q$127,17,FALSE))</f>
        <v/>
      </c>
      <c r="AI82" s="657" t="str">
        <f>IF(ISERROR(VLOOKUP(AJ82,【入力用】個人登録票!$A$21:$P$50,16,FALSE)),"",VLOOKUP(AJ82,【入力用】個人登録票!$A$21:$P$50,16,FALSE)) &amp; IF(ISERROR(VLOOKUP(AJ82,【入力用】個人登録票!$A$59:$P$127,16,FALSE)),"",VLOOKUP(AJ82,【入力用】個人登録票!$A$59:$P$127,16,FALSE))</f>
        <v/>
      </c>
      <c r="AJ82" s="662" t="s">
        <v>430</v>
      </c>
      <c r="AK82" s="663" t="str">
        <f>IF(ISERROR(VLOOKUP(AJ82,#REF!,18,FALSE)),"",VLOOKUP(AJ82,#REF!,18,FALSE)) &amp; IF(ISERROR(VLOOKUP(AJ82,#REF!,18,FALSE)),"",VLOOKUP(AJ82,#REF!,18,FALSE))</f>
        <v/>
      </c>
    </row>
    <row r="83" spans="1:37" ht="13.5" customHeight="1">
      <c r="C83" s="618" t="s">
        <v>2</v>
      </c>
      <c r="D83" s="619"/>
      <c r="E83" s="620"/>
      <c r="F83" s="602"/>
      <c r="G83" s="602"/>
      <c r="H83" s="602"/>
      <c r="I83" s="602"/>
      <c r="J83" s="602"/>
      <c r="K83" s="602"/>
      <c r="L83" s="602"/>
      <c r="M83" s="602"/>
      <c r="N83" s="615"/>
      <c r="O83" s="616"/>
      <c r="P83" s="617"/>
      <c r="Q83" s="602" t="str">
        <f>IF(【印刷用】日本協会登録用紙!Q50="","",【印刷用】日本協会登録用紙!Q50)</f>
        <v/>
      </c>
      <c r="R83" s="602"/>
      <c r="S83" s="602"/>
      <c r="T83" s="602"/>
      <c r="U83" s="602"/>
      <c r="V83" s="602"/>
      <c r="W83" s="602"/>
      <c r="X83" s="602"/>
      <c r="Y83" s="602"/>
      <c r="Z83" s="603"/>
      <c r="AA83" s="597"/>
      <c r="AB83" s="589"/>
      <c r="AC83" s="589"/>
      <c r="AD83" s="589"/>
      <c r="AE83" s="638"/>
      <c r="AF83" s="639"/>
      <c r="AG83" s="611"/>
      <c r="AH83" s="635"/>
      <c r="AI83" s="658"/>
      <c r="AJ83" s="662"/>
      <c r="AK83" s="664"/>
    </row>
    <row r="84" spans="1:37" ht="13.5" customHeight="1">
      <c r="C84" s="769" t="s">
        <v>17</v>
      </c>
      <c r="D84" s="770"/>
      <c r="E84" s="589" t="s">
        <v>10</v>
      </c>
      <c r="F84" s="589"/>
      <c r="G84" s="589" t="s">
        <v>11</v>
      </c>
      <c r="H84" s="589"/>
      <c r="I84" s="632" t="s">
        <v>38</v>
      </c>
      <c r="J84" s="632"/>
      <c r="K84" s="632"/>
      <c r="L84" s="632"/>
      <c r="M84" s="632"/>
      <c r="N84" s="632"/>
      <c r="O84" s="589" t="s">
        <v>40</v>
      </c>
      <c r="P84" s="589"/>
      <c r="Q84" s="589"/>
      <c r="R84" s="589"/>
      <c r="S84" s="589"/>
      <c r="T84" s="589"/>
      <c r="U84" s="589"/>
      <c r="V84" s="589"/>
      <c r="W84" s="589" t="s">
        <v>41</v>
      </c>
      <c r="X84" s="589"/>
      <c r="Y84" s="589"/>
      <c r="Z84" s="623"/>
      <c r="AA84" s="596" t="str">
        <f>IF(ISERROR(VLOOKUP(AJ84,【入力用】個人登録票!$A$21:$P$50,2,FALSE)),"",VLOOKUP(AJ84,【入力用】個人登録票!$A$21:$P$50,2,FALSE)) &amp; IF(ISERROR(VLOOKUP(AJ84,【入力用】個人登録票!$A$59:$P$127,2,FALSE)),"",VLOOKUP(AJ84,【入力用】個人登録票!$A$59:$P$127,2,FALSE))</f>
        <v/>
      </c>
      <c r="AB84" s="588" t="str">
        <f>IF(ISERROR(VLOOKUP(AJ84,【入力用】個人登録票!$A$21:$P$50,5,FALSE)),"",VLOOKUP(AJ84,【入力用】個人登録票!$A$21:$P$50,5,FALSE)) &amp; IF(ISERROR(VLOOKUP(AJ84,【入力用】個人登録票!$A$59:$P$127,5,FALSE)),"",VLOOKUP(AJ84,【入力用】個人登録票!$A$59:$P$127,5,FALSE))</f>
        <v/>
      </c>
      <c r="AC84" s="589"/>
      <c r="AD84" s="589"/>
      <c r="AE84" s="636" t="str">
        <f>TEXT(IF(ISERROR(VLOOKUP(AJ84,【入力用】個人登録票!$A$21:$P$50,12,FALSE)),"",VLOOKUP(AJ84,【入力用】個人登録票!$A$21:$P$50,12,FALSE)) &amp; IF(ISERROR(VLOOKUP(AJ84,【入力用】個人登録票!$A$59:$P$127,12,FALSE)),"",VLOOKUP(AJ84,【入力用】個人登録票!$A$59:$P$127,12,FALSE)),"yyyy/m/d")</f>
        <v/>
      </c>
      <c r="AF84" s="637"/>
      <c r="AG84" s="611" t="str">
        <f t="shared" ref="AG84" si="11">IF(AA84="","",$F$8)</f>
        <v/>
      </c>
      <c r="AH84" s="634" t="str">
        <f>IF(ISERROR(VLOOKUP(AJ84,【入力用】個人登録票!$A$21:$Q$50,17,FALSE)),"",VLOOKUP(AJ84,【入力用】個人登録票!$A$21:$Q$50,17,FALSE)) &amp; IF(ISERROR(VLOOKUP(AJ84,【入力用】個人登録票!$A$59:$Q$127,17,FALSE)),"",VLOOKUP(AJ84,【入力用】個人登録票!$A$59:$Q$127,17,FALSE))</f>
        <v/>
      </c>
      <c r="AI84" s="657" t="str">
        <f>IF(ISERROR(VLOOKUP(AJ84,【入力用】個人登録票!$A$21:$P$50,16,FALSE)),"",VLOOKUP(AJ84,【入力用】個人登録票!$A$21:$P$50,16,FALSE)) &amp; IF(ISERROR(VLOOKUP(AJ84,【入力用】個人登録票!$A$59:$P$127,16,FALSE)),"",VLOOKUP(AJ84,【入力用】個人登録票!$A$59:$P$127,16,FALSE))</f>
        <v/>
      </c>
      <c r="AJ84" s="662" t="s">
        <v>431</v>
      </c>
      <c r="AK84" s="663" t="str">
        <f>IF(ISERROR(VLOOKUP(AJ84,#REF!,18,FALSE)),"",VLOOKUP(AJ84,#REF!,18,FALSE)) &amp; IF(ISERROR(VLOOKUP(AJ84,#REF!,18,FALSE)),"",VLOOKUP(AJ84,#REF!,18,FALSE))</f>
        <v/>
      </c>
    </row>
    <row r="85" spans="1:37" ht="13.5" customHeight="1">
      <c r="C85" s="771"/>
      <c r="D85" s="772"/>
      <c r="E85" s="589"/>
      <c r="F85" s="589"/>
      <c r="G85" s="589"/>
      <c r="H85" s="589"/>
      <c r="I85" s="631" t="s">
        <v>39</v>
      </c>
      <c r="J85" s="631"/>
      <c r="K85" s="631"/>
      <c r="L85" s="631"/>
      <c r="M85" s="631"/>
      <c r="N85" s="631"/>
      <c r="O85" s="589"/>
      <c r="P85" s="589"/>
      <c r="Q85" s="589"/>
      <c r="R85" s="589"/>
      <c r="S85" s="589"/>
      <c r="T85" s="589"/>
      <c r="U85" s="589"/>
      <c r="V85" s="589"/>
      <c r="W85" s="589"/>
      <c r="X85" s="589"/>
      <c r="Y85" s="589"/>
      <c r="Z85" s="623"/>
      <c r="AA85" s="597"/>
      <c r="AB85" s="589"/>
      <c r="AC85" s="589"/>
      <c r="AD85" s="589"/>
      <c r="AE85" s="638"/>
      <c r="AF85" s="639"/>
      <c r="AG85" s="611"/>
      <c r="AH85" s="635"/>
      <c r="AI85" s="658"/>
      <c r="AJ85" s="662"/>
      <c r="AK85" s="664"/>
    </row>
    <row r="86" spans="1:37" ht="27" customHeight="1">
      <c r="A86" s="75" t="s">
        <v>419</v>
      </c>
      <c r="B86" s="81" t="str">
        <f>IF(ISERROR(VLOOKUP(A86,#REF!,18,FALSE)),"",VLOOKUP(A86,#REF!,18,FALSE)) &amp; IF(ISERROR(VLOOKUP(A86,#REF!,18,FALSE)),"",VLOOKUP(A86,#REF!,18,FALSE))</f>
        <v/>
      </c>
      <c r="C86" s="755" t="str">
        <f>IF(ISERROR(VLOOKUP(A86,【入力用】個人登録票!$A$21:$P$50,2,FALSE)),"",VLOOKUP(A86,【入力用】個人登録票!$A$21:$P$50,2,FALSE)) &amp; IF(ISERROR(VLOOKUP(A86,【入力用】個人登録票!$A$59:$P$127,2,FALSE)),"",VLOOKUP(A86,【入力用】個人登録票!$A$59:$P$127,2,FALSE))</f>
        <v/>
      </c>
      <c r="D86" s="756"/>
      <c r="E86" s="623" t="str">
        <f>IF(ISERROR(VLOOKUP(A86,【入力用】個人登録票!$A$21:$P$50,5,FALSE)),"",VLOOKUP(A86,【入力用】個人登録票!$A$21:$P$50,5,FALSE)) &amp; IF(ISERROR(VLOOKUP(A86,【入力用】個人登録票!$A$59:$P$127,5,FALSE)),"",VLOOKUP(A86,【入力用】個人登録票!$A$59:$P$127,5,FALSE))</f>
        <v/>
      </c>
      <c r="F86" s="607"/>
      <c r="G86" s="754" t="str">
        <f>TEXT(IF(ISERROR(VLOOKUP(A86,【入力用】個人登録票!$A$21:$P$50,12,FALSE)),"",VLOOKUP(A86,【入力用】個人登録票!$A$21:$P$50,12,FALSE)) &amp; IF(ISERROR(VLOOKUP(A86,【入力用】個人登録票!$A$59:$P$127,12,FALSE)),"",VLOOKUP(A86,【入力用】個人登録票!$A$59:$P$127,12,FALSE)),"yyyy/m/d")</f>
        <v/>
      </c>
      <c r="H86" s="754"/>
      <c r="I86" s="754" t="str">
        <f t="shared" ref="I86" si="12">IF(C86="","",$F$8)</f>
        <v/>
      </c>
      <c r="J86" s="754"/>
      <c r="K86" s="754"/>
      <c r="L86" s="754"/>
      <c r="M86" s="754"/>
      <c r="N86" s="754"/>
      <c r="O86" s="783" t="str">
        <f>IF(ISERROR(VLOOKUP(A86,【入力用】個人登録票!$A$21:$Q$50,17,FALSE)),"",VLOOKUP(A86,【入力用】個人登録票!$A$21:$Q$50,17,FALSE)) &amp; IF(ISERROR(VLOOKUP(A86,【入力用】個人登録票!$A$59:$Q$127,17,FALSE)),"",VLOOKUP(A86,【入力用】個人登録票!$A$59:$Q$127,17,FALSE))</f>
        <v/>
      </c>
      <c r="P86" s="647"/>
      <c r="Q86" s="647"/>
      <c r="R86" s="647"/>
      <c r="S86" s="647"/>
      <c r="T86" s="647"/>
      <c r="U86" s="647"/>
      <c r="V86" s="648"/>
      <c r="W86" s="765" t="str">
        <f>IF(ISERROR(VLOOKUP(A86,【入力用】個人登録票!$A$21:$P$50,16,FALSE)),"",VLOOKUP(A86,【入力用】個人登録票!$A$21:$P$50,16,FALSE)) &amp; IF(ISERROR(VLOOKUP(A86,【入力用】個人登録票!$A$59:$P$127,16,FALSE)),"",VLOOKUP(A86,【入力用】個人登録票!$A$59:$P$127,16,FALSE))</f>
        <v/>
      </c>
      <c r="X86" s="784"/>
      <c r="Y86" s="784"/>
      <c r="Z86" s="785"/>
      <c r="AA86" s="79" t="str">
        <f>IF(ISERROR(VLOOKUP(AJ86,【入力用】個人登録票!$A$21:$P$50,2,FALSE)),"",VLOOKUP(AJ86,【入力用】個人登録票!$A$21:$P$50,2,FALSE)) &amp; IF(ISERROR(VLOOKUP(AJ86,【入力用】個人登録票!$A$59:$P$127,2,FALSE)),"",VLOOKUP(AJ86,【入力用】個人登録票!$A$59:$P$127,2,FALSE))</f>
        <v/>
      </c>
      <c r="AB86" s="606" t="str">
        <f>IF(ISERROR(VLOOKUP(AJ86,【入力用】個人登録票!$A$21:$P$50,5,FALSE)),"",VLOOKUP(AJ86,【入力用】個人登録票!$A$21:$P$50,5,FALSE)) &amp; IF(ISERROR(VLOOKUP(AJ86,【入力用】個人登録票!$A$59:$P$127,5,FALSE)),"",VLOOKUP(AJ86,【入力用】個人登録票!$A$59:$P$127,5,FALSE))</f>
        <v/>
      </c>
      <c r="AC86" s="649"/>
      <c r="AD86" s="607"/>
      <c r="AE86" s="644" t="str">
        <f>TEXT(IF(ISERROR(VLOOKUP(AJ86,【入力用】個人登録票!$A$21:$P$50,12,FALSE)),"",VLOOKUP(AJ86,【入力用】個人登録票!$A$21:$P$50,12,FALSE)) &amp; IF(ISERROR(VLOOKUP(AJ86,【入力用】個人登録票!$A$59:$P$127,12,FALSE)),"",VLOOKUP(AJ86,【入力用】個人登録票!$A$59:$P$127,12,FALSE)),"yyyy/m/d")</f>
        <v/>
      </c>
      <c r="AF86" s="645"/>
      <c r="AG86" s="99" t="str">
        <f t="shared" ref="AG86" si="13">IF(AA86="","",$F$8)</f>
        <v/>
      </c>
      <c r="AH86" s="100" t="str">
        <f>IF(ISERROR(VLOOKUP(AJ86,【入力用】個人登録票!$A$21:$Q$50,17,FALSE)),"",VLOOKUP(AJ86,【入力用】個人登録票!$A$21:$Q$50,17,FALSE)) &amp; IF(ISERROR(VLOOKUP(AJ86,【入力用】個人登録票!$A$59:$Q$127,17,FALSE)),"",VLOOKUP(AJ86,【入力用】個人登録票!$A$59:$Q$127,17,FALSE))</f>
        <v/>
      </c>
      <c r="AI86" s="80" t="str">
        <f>IF(ISERROR(VLOOKUP(AJ86,【入力用】個人登録票!$A$21:$P$50,16,FALSE)),"",VLOOKUP(AJ86,【入力用】個人登録票!$A$21:$P$50,16,FALSE)) &amp; IF(ISERROR(VLOOKUP(AJ86,【入力用】個人登録票!$A$59:$P$127,16,FALSE)),"",VLOOKUP(AJ86,【入力用】個人登録票!$A$59:$P$127,16,FALSE))</f>
        <v/>
      </c>
      <c r="AJ86" s="101" t="s">
        <v>432</v>
      </c>
      <c r="AK86" s="102" t="str">
        <f>IF(ISERROR(VLOOKUP(AJ86,#REF!,18,FALSE)),"",VLOOKUP(AJ86,#REF!,18,FALSE)) &amp; IF(ISERROR(VLOOKUP(AJ86,#REF!,18,FALSE)),"",VLOOKUP(AJ86,#REF!,18,FALSE))</f>
        <v/>
      </c>
    </row>
    <row r="87" spans="1:37" ht="27" customHeight="1">
      <c r="A87" s="75" t="s">
        <v>420</v>
      </c>
      <c r="B87" s="81" t="str">
        <f>IF(ISERROR(VLOOKUP(A87,#REF!,18,FALSE)),"",VLOOKUP(A87,#REF!,18,FALSE)) &amp; IF(ISERROR(VLOOKUP(A87,#REF!,18,FALSE)),"",VLOOKUP(A87,#REF!,18,FALSE))</f>
        <v/>
      </c>
      <c r="C87" s="755" t="str">
        <f>IF(ISERROR(VLOOKUP(A87,【入力用】個人登録票!$A$21:$P$50,2,FALSE)),"",VLOOKUP(A87,【入力用】個人登録票!$A$21:$P$50,2,FALSE)) &amp; IF(ISERROR(VLOOKUP(A87,【入力用】個人登録票!$A$59:$P$127,2,FALSE)),"",VLOOKUP(A87,【入力用】個人登録票!$A$59:$P$127,2,FALSE))</f>
        <v/>
      </c>
      <c r="D87" s="756"/>
      <c r="E87" s="623" t="str">
        <f>IF(ISERROR(VLOOKUP(A87,【入力用】個人登録票!$A$21:$P$50,5,FALSE)),"",VLOOKUP(A87,【入力用】個人登録票!$A$21:$P$50,5,FALSE)) &amp; IF(ISERROR(VLOOKUP(A87,【入力用】個人登録票!$A$59:$P$127,5,FALSE)),"",VLOOKUP(A87,【入力用】個人登録票!$A$59:$P$127,5,FALSE))</f>
        <v/>
      </c>
      <c r="F87" s="607"/>
      <c r="G87" s="754" t="str">
        <f>TEXT(IF(ISERROR(VLOOKUP(A87,【入力用】個人登録票!$A$21:$P$50,12,FALSE)),"",VLOOKUP(A87,【入力用】個人登録票!$A$21:$P$50,12,FALSE)) &amp; IF(ISERROR(VLOOKUP(A87,【入力用】個人登録票!$A$59:$P$127,12,FALSE)),"",VLOOKUP(A87,【入力用】個人登録票!$A$59:$P$127,12,FALSE)),"yyyy/m/d")</f>
        <v/>
      </c>
      <c r="H87" s="754"/>
      <c r="I87" s="754" t="str">
        <f t="shared" ref="I87:I97" si="14">IF(C87="","",$F$8)</f>
        <v/>
      </c>
      <c r="J87" s="754"/>
      <c r="K87" s="754"/>
      <c r="L87" s="754"/>
      <c r="M87" s="754"/>
      <c r="N87" s="754"/>
      <c r="O87" s="783" t="str">
        <f>IF(ISERROR(VLOOKUP(A87,【入力用】個人登録票!$A$21:$Q$50,17,FALSE)),"",VLOOKUP(A87,【入力用】個人登録票!$A$21:$Q$50,17,FALSE)) &amp; IF(ISERROR(VLOOKUP(A87,【入力用】個人登録票!$A$59:$Q$127,17,FALSE)),"",VLOOKUP(A87,【入力用】個人登録票!$A$59:$Q$127,17,FALSE))</f>
        <v/>
      </c>
      <c r="P87" s="647"/>
      <c r="Q87" s="647"/>
      <c r="R87" s="647"/>
      <c r="S87" s="647"/>
      <c r="T87" s="647"/>
      <c r="U87" s="647"/>
      <c r="V87" s="648"/>
      <c r="W87" s="765" t="str">
        <f>IF(ISERROR(VLOOKUP(A87,【入力用】個人登録票!$A$21:$P$50,16,FALSE)),"",VLOOKUP(A87,【入力用】個人登録票!$A$21:$P$50,16,FALSE)) &amp; IF(ISERROR(VLOOKUP(A87,【入力用】個人登録票!$A$59:$P$127,16,FALSE)),"",VLOOKUP(A87,【入力用】個人登録票!$A$59:$P$127,16,FALSE))</f>
        <v/>
      </c>
      <c r="X87" s="784"/>
      <c r="Y87" s="784"/>
      <c r="Z87" s="785"/>
      <c r="AA87" s="79" t="str">
        <f>IF(ISERROR(VLOOKUP(AJ87,【入力用】個人登録票!$A$21:$P$50,2,FALSE)),"",VLOOKUP(AJ87,【入力用】個人登録票!$A$21:$P$50,2,FALSE)) &amp; IF(ISERROR(VLOOKUP(AJ87,【入力用】個人登録票!$A$59:$P$127,2,FALSE)),"",VLOOKUP(AJ87,【入力用】個人登録票!$A$59:$P$127,2,FALSE))</f>
        <v/>
      </c>
      <c r="AB87" s="606" t="str">
        <f>IF(ISERROR(VLOOKUP(AJ87,【入力用】個人登録票!$A$21:$P$50,5,FALSE)),"",VLOOKUP(AJ87,【入力用】個人登録票!$A$21:$P$50,5,FALSE)) &amp; IF(ISERROR(VLOOKUP(AJ87,【入力用】個人登録票!$A$59:$P$127,5,FALSE)),"",VLOOKUP(AJ87,【入力用】個人登録票!$A$59:$P$127,5,FALSE))</f>
        <v/>
      </c>
      <c r="AC87" s="649"/>
      <c r="AD87" s="607"/>
      <c r="AE87" s="644" t="str">
        <f>TEXT(IF(ISERROR(VLOOKUP(AJ87,【入力用】個人登録票!$A$21:$P$50,12,FALSE)),"",VLOOKUP(AJ87,【入力用】個人登録票!$A$21:$P$50,12,FALSE)) &amp; IF(ISERROR(VLOOKUP(AJ87,【入力用】個人登録票!$A$59:$P$127,12,FALSE)),"",VLOOKUP(AJ87,【入力用】個人登録票!$A$59:$P$127,12,FALSE)),"yyyy/m/d")</f>
        <v/>
      </c>
      <c r="AF87" s="645"/>
      <c r="AG87" s="99" t="str">
        <f t="shared" ref="AG87:AG97" si="15">IF(AA87="","",$F$8)</f>
        <v/>
      </c>
      <c r="AH87" s="100" t="str">
        <f>IF(ISERROR(VLOOKUP(AJ87,【入力用】個人登録票!$A$21:$Q$50,17,FALSE)),"",VLOOKUP(AJ87,【入力用】個人登録票!$A$21:$Q$50,17,FALSE)) &amp; IF(ISERROR(VLOOKUP(AJ87,【入力用】個人登録票!$A$59:$Q$127,17,FALSE)),"",VLOOKUP(AJ87,【入力用】個人登録票!$A$59:$Q$127,17,FALSE))</f>
        <v/>
      </c>
      <c r="AI87" s="80" t="str">
        <f>IF(ISERROR(VLOOKUP(AJ87,【入力用】個人登録票!$A$21:$P$50,16,FALSE)),"",VLOOKUP(AJ87,【入力用】個人登録票!$A$21:$P$50,16,FALSE)) &amp; IF(ISERROR(VLOOKUP(AJ87,【入力用】個人登録票!$A$59:$P$127,16,FALSE)),"",VLOOKUP(AJ87,【入力用】個人登録票!$A$59:$P$127,16,FALSE))</f>
        <v/>
      </c>
      <c r="AJ87" s="101" t="s">
        <v>433</v>
      </c>
      <c r="AK87" s="102" t="str">
        <f>IF(ISERROR(VLOOKUP(AJ87,#REF!,18,FALSE)),"",VLOOKUP(AJ87,#REF!,18,FALSE)) &amp; IF(ISERROR(VLOOKUP(AJ87,#REF!,18,FALSE)),"",VLOOKUP(AJ87,#REF!,18,FALSE))</f>
        <v/>
      </c>
    </row>
    <row r="88" spans="1:37" ht="27" customHeight="1">
      <c r="A88" s="75" t="s">
        <v>421</v>
      </c>
      <c r="B88" s="81" t="str">
        <f>IF(ISERROR(VLOOKUP(A88,#REF!,18,FALSE)),"",VLOOKUP(A88,#REF!,18,FALSE)) &amp; IF(ISERROR(VLOOKUP(A88,#REF!,18,FALSE)),"",VLOOKUP(A88,#REF!,18,FALSE))</f>
        <v/>
      </c>
      <c r="C88" s="755" t="str">
        <f>IF(ISERROR(VLOOKUP(A88,【入力用】個人登録票!$A$21:$P$50,2,FALSE)),"",VLOOKUP(A88,【入力用】個人登録票!$A$21:$P$50,2,FALSE)) &amp; IF(ISERROR(VLOOKUP(A88,【入力用】個人登録票!$A$59:$P$127,2,FALSE)),"",VLOOKUP(A88,【入力用】個人登録票!$A$59:$P$127,2,FALSE))</f>
        <v/>
      </c>
      <c r="D88" s="756"/>
      <c r="E88" s="623" t="str">
        <f>IF(ISERROR(VLOOKUP(A88,【入力用】個人登録票!$A$21:$P$50,5,FALSE)),"",VLOOKUP(A88,【入力用】個人登録票!$A$21:$P$50,5,FALSE)) &amp; IF(ISERROR(VLOOKUP(A88,【入力用】個人登録票!$A$59:$P$127,5,FALSE)),"",VLOOKUP(A88,【入力用】個人登録票!$A$59:$P$127,5,FALSE))</f>
        <v/>
      </c>
      <c r="F88" s="607"/>
      <c r="G88" s="754" t="str">
        <f>TEXT(IF(ISERROR(VLOOKUP(A88,【入力用】個人登録票!$A$21:$P$50,12,FALSE)),"",VLOOKUP(A88,【入力用】個人登録票!$A$21:$P$50,12,FALSE)) &amp; IF(ISERROR(VLOOKUP(A88,【入力用】個人登録票!$A$59:$P$127,12,FALSE)),"",VLOOKUP(A88,【入力用】個人登録票!$A$59:$P$127,12,FALSE)),"yyyy/m/d")</f>
        <v/>
      </c>
      <c r="H88" s="754"/>
      <c r="I88" s="754" t="str">
        <f t="shared" si="14"/>
        <v/>
      </c>
      <c r="J88" s="754"/>
      <c r="K88" s="754"/>
      <c r="L88" s="754"/>
      <c r="M88" s="754"/>
      <c r="N88" s="754"/>
      <c r="O88" s="783" t="str">
        <f>IF(ISERROR(VLOOKUP(A88,【入力用】個人登録票!$A$21:$Q$50,17,FALSE)),"",VLOOKUP(A88,【入力用】個人登録票!$A$21:$Q$50,17,FALSE)) &amp; IF(ISERROR(VLOOKUP(A88,【入力用】個人登録票!$A$59:$Q$127,17,FALSE)),"",VLOOKUP(A88,【入力用】個人登録票!$A$59:$Q$127,17,FALSE))</f>
        <v/>
      </c>
      <c r="P88" s="647"/>
      <c r="Q88" s="647"/>
      <c r="R88" s="647"/>
      <c r="S88" s="647"/>
      <c r="T88" s="647"/>
      <c r="U88" s="647"/>
      <c r="V88" s="648"/>
      <c r="W88" s="765" t="str">
        <f>IF(ISERROR(VLOOKUP(A88,【入力用】個人登録票!$A$21:$P$50,16,FALSE)),"",VLOOKUP(A88,【入力用】個人登録票!$A$21:$P$50,16,FALSE)) &amp; IF(ISERROR(VLOOKUP(A88,【入力用】個人登録票!$A$59:$P$127,16,FALSE)),"",VLOOKUP(A88,【入力用】個人登録票!$A$59:$P$127,16,FALSE))</f>
        <v/>
      </c>
      <c r="X88" s="784"/>
      <c r="Y88" s="784"/>
      <c r="Z88" s="785"/>
      <c r="AA88" s="79" t="str">
        <f>IF(ISERROR(VLOOKUP(AJ88,【入力用】個人登録票!$A$21:$P$50,2,FALSE)),"",VLOOKUP(AJ88,【入力用】個人登録票!$A$21:$P$50,2,FALSE)) &amp; IF(ISERROR(VLOOKUP(AJ88,【入力用】個人登録票!$A$59:$P$127,2,FALSE)),"",VLOOKUP(AJ88,【入力用】個人登録票!$A$59:$P$127,2,FALSE))</f>
        <v/>
      </c>
      <c r="AB88" s="606" t="str">
        <f>IF(ISERROR(VLOOKUP(AJ88,【入力用】個人登録票!$A$21:$P$50,5,FALSE)),"",VLOOKUP(AJ88,【入力用】個人登録票!$A$21:$P$50,5,FALSE)) &amp; IF(ISERROR(VLOOKUP(AJ88,【入力用】個人登録票!$A$59:$P$127,5,FALSE)),"",VLOOKUP(AJ88,【入力用】個人登録票!$A$59:$P$127,5,FALSE))</f>
        <v/>
      </c>
      <c r="AC88" s="649"/>
      <c r="AD88" s="607"/>
      <c r="AE88" s="644" t="str">
        <f>TEXT(IF(ISERROR(VLOOKUP(AJ88,【入力用】個人登録票!$A$21:$P$50,12,FALSE)),"",VLOOKUP(AJ88,【入力用】個人登録票!$A$21:$P$50,12,FALSE)) &amp; IF(ISERROR(VLOOKUP(AJ88,【入力用】個人登録票!$A$59:$P$127,12,FALSE)),"",VLOOKUP(AJ88,【入力用】個人登録票!$A$59:$P$127,12,FALSE)),"yyyy/m/d")</f>
        <v/>
      </c>
      <c r="AF88" s="645"/>
      <c r="AG88" s="99" t="str">
        <f t="shared" si="15"/>
        <v/>
      </c>
      <c r="AH88" s="100" t="str">
        <f>IF(ISERROR(VLOOKUP(AJ88,【入力用】個人登録票!$A$21:$Q$50,17,FALSE)),"",VLOOKUP(AJ88,【入力用】個人登録票!$A$21:$Q$50,17,FALSE)) &amp; IF(ISERROR(VLOOKUP(AJ88,【入力用】個人登録票!$A$59:$Q$127,17,FALSE)),"",VLOOKUP(AJ88,【入力用】個人登録票!$A$59:$Q$127,17,FALSE))</f>
        <v/>
      </c>
      <c r="AI88" s="80" t="str">
        <f>IF(ISERROR(VLOOKUP(AJ88,【入力用】個人登録票!$A$21:$P$50,16,FALSE)),"",VLOOKUP(AJ88,【入力用】個人登録票!$A$21:$P$50,16,FALSE)) &amp; IF(ISERROR(VLOOKUP(AJ88,【入力用】個人登録票!$A$59:$P$127,16,FALSE)),"",VLOOKUP(AJ88,【入力用】個人登録票!$A$59:$P$127,16,FALSE))</f>
        <v/>
      </c>
      <c r="AJ88" s="101" t="s">
        <v>434</v>
      </c>
      <c r="AK88" s="102" t="str">
        <f>IF(ISERROR(VLOOKUP(AJ88,#REF!,18,FALSE)),"",VLOOKUP(AJ88,#REF!,18,FALSE)) &amp; IF(ISERROR(VLOOKUP(AJ88,#REF!,18,FALSE)),"",VLOOKUP(AJ88,#REF!,18,FALSE))</f>
        <v/>
      </c>
    </row>
    <row r="89" spans="1:37" ht="27" customHeight="1">
      <c r="A89" s="75" t="s">
        <v>422</v>
      </c>
      <c r="B89" s="81" t="str">
        <f>IF(ISERROR(VLOOKUP(A89,#REF!,18,FALSE)),"",VLOOKUP(A89,#REF!,18,FALSE)) &amp; IF(ISERROR(VLOOKUP(A89,#REF!,18,FALSE)),"",VLOOKUP(A89,#REF!,18,FALSE))</f>
        <v/>
      </c>
      <c r="C89" s="755" t="str">
        <f>IF(ISERROR(VLOOKUP(A89,【入力用】個人登録票!$A$21:$P$50,2,FALSE)),"",VLOOKUP(A89,【入力用】個人登録票!$A$21:$P$50,2,FALSE)) &amp; IF(ISERROR(VLOOKUP(A89,【入力用】個人登録票!$A$59:$P$127,2,FALSE)),"",VLOOKUP(A89,【入力用】個人登録票!$A$59:$P$127,2,FALSE))</f>
        <v/>
      </c>
      <c r="D89" s="756"/>
      <c r="E89" s="623" t="str">
        <f>IF(ISERROR(VLOOKUP(A89,【入力用】個人登録票!$A$21:$P$50,5,FALSE)),"",VLOOKUP(A89,【入力用】個人登録票!$A$21:$P$50,5,FALSE)) &amp; IF(ISERROR(VLOOKUP(A89,【入力用】個人登録票!$A$59:$P$127,5,FALSE)),"",VLOOKUP(A89,【入力用】個人登録票!$A$59:$P$127,5,FALSE))</f>
        <v/>
      </c>
      <c r="F89" s="607"/>
      <c r="G89" s="754" t="str">
        <f>TEXT(IF(ISERROR(VLOOKUP(A89,【入力用】個人登録票!$A$21:$P$50,12,FALSE)),"",VLOOKUP(A89,【入力用】個人登録票!$A$21:$P$50,12,FALSE)) &amp; IF(ISERROR(VLOOKUP(A89,【入力用】個人登録票!$A$59:$P$127,12,FALSE)),"",VLOOKUP(A89,【入力用】個人登録票!$A$59:$P$127,12,FALSE)),"yyyy/m/d")</f>
        <v/>
      </c>
      <c r="H89" s="754"/>
      <c r="I89" s="754" t="str">
        <f t="shared" si="14"/>
        <v/>
      </c>
      <c r="J89" s="754"/>
      <c r="K89" s="754"/>
      <c r="L89" s="754"/>
      <c r="M89" s="754"/>
      <c r="N89" s="754"/>
      <c r="O89" s="783" t="str">
        <f>IF(ISERROR(VLOOKUP(A89,【入力用】個人登録票!$A$21:$Q$50,17,FALSE)),"",VLOOKUP(A89,【入力用】個人登録票!$A$21:$Q$50,17,FALSE)) &amp; IF(ISERROR(VLOOKUP(A89,【入力用】個人登録票!$A$59:$Q$127,17,FALSE)),"",VLOOKUP(A89,【入力用】個人登録票!$A$59:$Q$127,17,FALSE))</f>
        <v/>
      </c>
      <c r="P89" s="647"/>
      <c r="Q89" s="647"/>
      <c r="R89" s="647"/>
      <c r="S89" s="647"/>
      <c r="T89" s="647"/>
      <c r="U89" s="647"/>
      <c r="V89" s="648"/>
      <c r="W89" s="765" t="str">
        <f>IF(ISERROR(VLOOKUP(A89,【入力用】個人登録票!$A$21:$P$50,16,FALSE)),"",VLOOKUP(A89,【入力用】個人登録票!$A$21:$P$50,16,FALSE)) &amp; IF(ISERROR(VLOOKUP(A89,【入力用】個人登録票!$A$59:$P$127,16,FALSE)),"",VLOOKUP(A89,【入力用】個人登録票!$A$59:$P$127,16,FALSE))</f>
        <v/>
      </c>
      <c r="X89" s="784"/>
      <c r="Y89" s="784"/>
      <c r="Z89" s="785"/>
      <c r="AA89" s="79" t="str">
        <f>IF(ISERROR(VLOOKUP(AJ89,【入力用】個人登録票!$A$21:$P$50,2,FALSE)),"",VLOOKUP(AJ89,【入力用】個人登録票!$A$21:$P$50,2,FALSE)) &amp; IF(ISERROR(VLOOKUP(AJ89,【入力用】個人登録票!$A$59:$P$127,2,FALSE)),"",VLOOKUP(AJ89,【入力用】個人登録票!$A$59:$P$127,2,FALSE))</f>
        <v/>
      </c>
      <c r="AB89" s="606" t="str">
        <f>IF(ISERROR(VLOOKUP(AJ89,【入力用】個人登録票!$A$21:$P$50,5,FALSE)),"",VLOOKUP(AJ89,【入力用】個人登録票!$A$21:$P$50,5,FALSE)) &amp; IF(ISERROR(VLOOKUP(AJ89,【入力用】個人登録票!$A$59:$P$127,5,FALSE)),"",VLOOKUP(AJ89,【入力用】個人登録票!$A$59:$P$127,5,FALSE))</f>
        <v/>
      </c>
      <c r="AC89" s="649"/>
      <c r="AD89" s="607"/>
      <c r="AE89" s="644" t="str">
        <f>TEXT(IF(ISERROR(VLOOKUP(AJ89,【入力用】個人登録票!$A$21:$P$50,12,FALSE)),"",VLOOKUP(AJ89,【入力用】個人登録票!$A$21:$P$50,12,FALSE)) &amp; IF(ISERROR(VLOOKUP(AJ89,【入力用】個人登録票!$A$59:$P$127,12,FALSE)),"",VLOOKUP(AJ89,【入力用】個人登録票!$A$59:$P$127,12,FALSE)),"yyyy/m/d")</f>
        <v/>
      </c>
      <c r="AF89" s="645"/>
      <c r="AG89" s="99" t="str">
        <f t="shared" si="15"/>
        <v/>
      </c>
      <c r="AH89" s="100" t="str">
        <f>IF(ISERROR(VLOOKUP(AJ89,【入力用】個人登録票!$A$21:$Q$50,17,FALSE)),"",VLOOKUP(AJ89,【入力用】個人登録票!$A$21:$Q$50,17,FALSE)) &amp; IF(ISERROR(VLOOKUP(AJ89,【入力用】個人登録票!$A$59:$Q$127,17,FALSE)),"",VLOOKUP(AJ89,【入力用】個人登録票!$A$59:$Q$127,17,FALSE))</f>
        <v/>
      </c>
      <c r="AI89" s="80" t="str">
        <f>IF(ISERROR(VLOOKUP(AJ89,【入力用】個人登録票!$A$21:$P$50,16,FALSE)),"",VLOOKUP(AJ89,【入力用】個人登録票!$A$21:$P$50,16,FALSE)) &amp; IF(ISERROR(VLOOKUP(AJ89,【入力用】個人登録票!$A$59:$P$127,16,FALSE)),"",VLOOKUP(AJ89,【入力用】個人登録票!$A$59:$P$127,16,FALSE))</f>
        <v/>
      </c>
      <c r="AJ89" s="101" t="s">
        <v>435</v>
      </c>
      <c r="AK89" s="102" t="str">
        <f>IF(ISERROR(VLOOKUP(AJ89,#REF!,18,FALSE)),"",VLOOKUP(AJ89,#REF!,18,FALSE)) &amp; IF(ISERROR(VLOOKUP(AJ89,#REF!,18,FALSE)),"",VLOOKUP(AJ89,#REF!,18,FALSE))</f>
        <v/>
      </c>
    </row>
    <row r="90" spans="1:37" ht="27" customHeight="1">
      <c r="A90" s="75" t="s">
        <v>423</v>
      </c>
      <c r="B90" s="81" t="str">
        <f>IF(ISERROR(VLOOKUP(A90,#REF!,18,FALSE)),"",VLOOKUP(A90,#REF!,18,FALSE)) &amp; IF(ISERROR(VLOOKUP(A90,#REF!,18,FALSE)),"",VLOOKUP(A90,#REF!,18,FALSE))</f>
        <v/>
      </c>
      <c r="C90" s="755" t="str">
        <f>IF(ISERROR(VLOOKUP(A90,【入力用】個人登録票!$A$21:$P$50,2,FALSE)),"",VLOOKUP(A90,【入力用】個人登録票!$A$21:$P$50,2,FALSE)) &amp; IF(ISERROR(VLOOKUP(A90,【入力用】個人登録票!$A$59:$P$127,2,FALSE)),"",VLOOKUP(A90,【入力用】個人登録票!$A$59:$P$127,2,FALSE))</f>
        <v/>
      </c>
      <c r="D90" s="756"/>
      <c r="E90" s="623" t="str">
        <f>IF(ISERROR(VLOOKUP(A90,【入力用】個人登録票!$A$21:$P$50,5,FALSE)),"",VLOOKUP(A90,【入力用】個人登録票!$A$21:$P$50,5,FALSE)) &amp; IF(ISERROR(VLOOKUP(A90,【入力用】個人登録票!$A$59:$P$127,5,FALSE)),"",VLOOKUP(A90,【入力用】個人登録票!$A$59:$P$127,5,FALSE))</f>
        <v/>
      </c>
      <c r="F90" s="607"/>
      <c r="G90" s="754" t="str">
        <f>TEXT(IF(ISERROR(VLOOKUP(A90,【入力用】個人登録票!$A$21:$P$50,12,FALSE)),"",VLOOKUP(A90,【入力用】個人登録票!$A$21:$P$50,12,FALSE)) &amp; IF(ISERROR(VLOOKUP(A90,【入力用】個人登録票!$A$59:$P$127,12,FALSE)),"",VLOOKUP(A90,【入力用】個人登録票!$A$59:$P$127,12,FALSE)),"yyyy/m/d")</f>
        <v/>
      </c>
      <c r="H90" s="754"/>
      <c r="I90" s="754" t="str">
        <f t="shared" si="14"/>
        <v/>
      </c>
      <c r="J90" s="754"/>
      <c r="K90" s="754"/>
      <c r="L90" s="754"/>
      <c r="M90" s="754"/>
      <c r="N90" s="754"/>
      <c r="O90" s="783" t="str">
        <f>IF(ISERROR(VLOOKUP(A90,【入力用】個人登録票!$A$21:$Q$50,17,FALSE)),"",VLOOKUP(A90,【入力用】個人登録票!$A$21:$Q$50,17,FALSE)) &amp; IF(ISERROR(VLOOKUP(A90,【入力用】個人登録票!$A$59:$Q$127,17,FALSE)),"",VLOOKUP(A90,【入力用】個人登録票!$A$59:$Q$127,17,FALSE))</f>
        <v/>
      </c>
      <c r="P90" s="647"/>
      <c r="Q90" s="647"/>
      <c r="R90" s="647"/>
      <c r="S90" s="647"/>
      <c r="T90" s="647"/>
      <c r="U90" s="647"/>
      <c r="V90" s="648"/>
      <c r="W90" s="765" t="str">
        <f>IF(ISERROR(VLOOKUP(A90,【入力用】個人登録票!$A$21:$P$50,16,FALSE)),"",VLOOKUP(A90,【入力用】個人登録票!$A$21:$P$50,16,FALSE)) &amp; IF(ISERROR(VLOOKUP(A90,【入力用】個人登録票!$A$59:$P$127,16,FALSE)),"",VLOOKUP(A90,【入力用】個人登録票!$A$59:$P$127,16,FALSE))</f>
        <v/>
      </c>
      <c r="X90" s="784"/>
      <c r="Y90" s="784"/>
      <c r="Z90" s="785"/>
      <c r="AA90" s="79" t="str">
        <f>IF(ISERROR(VLOOKUP(AJ90,【入力用】個人登録票!$A$21:$P$50,2,FALSE)),"",VLOOKUP(AJ90,【入力用】個人登録票!$A$21:$P$50,2,FALSE)) &amp; IF(ISERROR(VLOOKUP(AJ90,【入力用】個人登録票!$A$59:$P$127,2,FALSE)),"",VLOOKUP(AJ90,【入力用】個人登録票!$A$59:$P$127,2,FALSE))</f>
        <v/>
      </c>
      <c r="AB90" s="606" t="str">
        <f>IF(ISERROR(VLOOKUP(AJ90,【入力用】個人登録票!$A$21:$P$50,5,FALSE)),"",VLOOKUP(AJ90,【入力用】個人登録票!$A$21:$P$50,5,FALSE)) &amp; IF(ISERROR(VLOOKUP(AJ90,【入力用】個人登録票!$A$59:$P$127,5,FALSE)),"",VLOOKUP(AJ90,【入力用】個人登録票!$A$59:$P$127,5,FALSE))</f>
        <v/>
      </c>
      <c r="AC90" s="649"/>
      <c r="AD90" s="607"/>
      <c r="AE90" s="644" t="str">
        <f>TEXT(IF(ISERROR(VLOOKUP(AJ90,【入力用】個人登録票!$A$21:$P$50,12,FALSE)),"",VLOOKUP(AJ90,【入力用】個人登録票!$A$21:$P$50,12,FALSE)) &amp; IF(ISERROR(VLOOKUP(AJ90,【入力用】個人登録票!$A$59:$P$127,12,FALSE)),"",VLOOKUP(AJ90,【入力用】個人登録票!$A$59:$P$127,12,FALSE)),"yyyy/m/d")</f>
        <v/>
      </c>
      <c r="AF90" s="645"/>
      <c r="AG90" s="99" t="str">
        <f t="shared" si="15"/>
        <v/>
      </c>
      <c r="AH90" s="100" t="str">
        <f>IF(ISERROR(VLOOKUP(AJ90,【入力用】個人登録票!$A$21:$Q$50,17,FALSE)),"",VLOOKUP(AJ90,【入力用】個人登録票!$A$21:$Q$50,17,FALSE)) &amp; IF(ISERROR(VLOOKUP(AJ90,【入力用】個人登録票!$A$59:$Q$127,17,FALSE)),"",VLOOKUP(AJ90,【入力用】個人登録票!$A$59:$Q$127,17,FALSE))</f>
        <v/>
      </c>
      <c r="AI90" s="80" t="str">
        <f>IF(ISERROR(VLOOKUP(AJ90,【入力用】個人登録票!$A$21:$P$50,16,FALSE)),"",VLOOKUP(AJ90,【入力用】個人登録票!$A$21:$P$50,16,FALSE)) &amp; IF(ISERROR(VLOOKUP(AJ90,【入力用】個人登録票!$A$59:$P$127,16,FALSE)),"",VLOOKUP(AJ90,【入力用】個人登録票!$A$59:$P$127,16,FALSE))</f>
        <v/>
      </c>
      <c r="AJ90" s="101" t="s">
        <v>436</v>
      </c>
      <c r="AK90" s="102" t="str">
        <f>IF(ISERROR(VLOOKUP(AJ90,#REF!,18,FALSE)),"",VLOOKUP(AJ90,#REF!,18,FALSE)) &amp; IF(ISERROR(VLOOKUP(AJ90,#REF!,18,FALSE)),"",VLOOKUP(AJ90,#REF!,18,FALSE))</f>
        <v/>
      </c>
    </row>
    <row r="91" spans="1:37" ht="27" customHeight="1">
      <c r="A91" s="75" t="s">
        <v>424</v>
      </c>
      <c r="B91" s="81" t="str">
        <f>IF(ISERROR(VLOOKUP(A91,#REF!,18,FALSE)),"",VLOOKUP(A91,#REF!,18,FALSE)) &amp; IF(ISERROR(VLOOKUP(A91,#REF!,18,FALSE)),"",VLOOKUP(A91,#REF!,18,FALSE))</f>
        <v/>
      </c>
      <c r="C91" s="755" t="str">
        <f>IF(ISERROR(VLOOKUP(A91,【入力用】個人登録票!$A$21:$P$50,2,FALSE)),"",VLOOKUP(A91,【入力用】個人登録票!$A$21:$P$50,2,FALSE)) &amp; IF(ISERROR(VLOOKUP(A91,【入力用】個人登録票!$A$59:$P$127,2,FALSE)),"",VLOOKUP(A91,【入力用】個人登録票!$A$59:$P$127,2,FALSE))</f>
        <v/>
      </c>
      <c r="D91" s="756"/>
      <c r="E91" s="623" t="str">
        <f>IF(ISERROR(VLOOKUP(A91,【入力用】個人登録票!$A$21:$P$50,5,FALSE)),"",VLOOKUP(A91,【入力用】個人登録票!$A$21:$P$50,5,FALSE)) &amp; IF(ISERROR(VLOOKUP(A91,【入力用】個人登録票!$A$59:$P$127,5,FALSE)),"",VLOOKUP(A91,【入力用】個人登録票!$A$59:$P$127,5,FALSE))</f>
        <v/>
      </c>
      <c r="F91" s="607"/>
      <c r="G91" s="754" t="str">
        <f>TEXT(IF(ISERROR(VLOOKUP(A91,【入力用】個人登録票!$A$21:$P$50,12,FALSE)),"",VLOOKUP(A91,【入力用】個人登録票!$A$21:$P$50,12,FALSE)) &amp; IF(ISERROR(VLOOKUP(A91,【入力用】個人登録票!$A$59:$P$127,12,FALSE)),"",VLOOKUP(A91,【入力用】個人登録票!$A$59:$P$127,12,FALSE)),"yyyy/m/d")</f>
        <v/>
      </c>
      <c r="H91" s="754"/>
      <c r="I91" s="754" t="str">
        <f t="shared" si="14"/>
        <v/>
      </c>
      <c r="J91" s="754"/>
      <c r="K91" s="754"/>
      <c r="L91" s="754"/>
      <c r="M91" s="754"/>
      <c r="N91" s="754"/>
      <c r="O91" s="783" t="str">
        <f>IF(ISERROR(VLOOKUP(A91,【入力用】個人登録票!$A$21:$Q$50,17,FALSE)),"",VLOOKUP(A91,【入力用】個人登録票!$A$21:$Q$50,17,FALSE)) &amp; IF(ISERROR(VLOOKUP(A91,【入力用】個人登録票!$A$59:$Q$127,17,FALSE)),"",VLOOKUP(A91,【入力用】個人登録票!$A$59:$Q$127,17,FALSE))</f>
        <v/>
      </c>
      <c r="P91" s="647"/>
      <c r="Q91" s="647"/>
      <c r="R91" s="647"/>
      <c r="S91" s="647"/>
      <c r="T91" s="647"/>
      <c r="U91" s="647"/>
      <c r="V91" s="648"/>
      <c r="W91" s="765" t="str">
        <f>IF(ISERROR(VLOOKUP(A91,【入力用】個人登録票!$A$21:$P$50,16,FALSE)),"",VLOOKUP(A91,【入力用】個人登録票!$A$21:$P$50,16,FALSE)) &amp; IF(ISERROR(VLOOKUP(A91,【入力用】個人登録票!$A$59:$P$127,16,FALSE)),"",VLOOKUP(A91,【入力用】個人登録票!$A$59:$P$127,16,FALSE))</f>
        <v/>
      </c>
      <c r="X91" s="784"/>
      <c r="Y91" s="784"/>
      <c r="Z91" s="785"/>
      <c r="AA91" s="79" t="str">
        <f>IF(ISERROR(VLOOKUP(AJ91,【入力用】個人登録票!$A$21:$P$50,2,FALSE)),"",VLOOKUP(AJ91,【入力用】個人登録票!$A$21:$P$50,2,FALSE)) &amp; IF(ISERROR(VLOOKUP(AJ91,【入力用】個人登録票!$A$59:$P$127,2,FALSE)),"",VLOOKUP(AJ91,【入力用】個人登録票!$A$59:$P$127,2,FALSE))</f>
        <v/>
      </c>
      <c r="AB91" s="606" t="str">
        <f>IF(ISERROR(VLOOKUP(AJ91,【入力用】個人登録票!$A$21:$P$50,5,FALSE)),"",VLOOKUP(AJ91,【入力用】個人登録票!$A$21:$P$50,5,FALSE)) &amp; IF(ISERROR(VLOOKUP(AJ91,【入力用】個人登録票!$A$59:$P$127,5,FALSE)),"",VLOOKUP(AJ91,【入力用】個人登録票!$A$59:$P$127,5,FALSE))</f>
        <v/>
      </c>
      <c r="AC91" s="649"/>
      <c r="AD91" s="607"/>
      <c r="AE91" s="644" t="str">
        <f>TEXT(IF(ISERROR(VLOOKUP(AJ91,【入力用】個人登録票!$A$21:$P$50,12,FALSE)),"",VLOOKUP(AJ91,【入力用】個人登録票!$A$21:$P$50,12,FALSE)) &amp; IF(ISERROR(VLOOKUP(AJ91,【入力用】個人登録票!$A$59:$P$127,12,FALSE)),"",VLOOKUP(AJ91,【入力用】個人登録票!$A$59:$P$127,12,FALSE)),"yyyy/m/d")</f>
        <v/>
      </c>
      <c r="AF91" s="645"/>
      <c r="AG91" s="99" t="str">
        <f t="shared" si="15"/>
        <v/>
      </c>
      <c r="AH91" s="100" t="str">
        <f>IF(ISERROR(VLOOKUP(AJ91,【入力用】個人登録票!$A$21:$Q$50,17,FALSE)),"",VLOOKUP(AJ91,【入力用】個人登録票!$A$21:$Q$50,17,FALSE)) &amp; IF(ISERROR(VLOOKUP(AJ91,【入力用】個人登録票!$A$59:$Q$127,17,FALSE)),"",VLOOKUP(AJ91,【入力用】個人登録票!$A$59:$Q$127,17,FALSE))</f>
        <v/>
      </c>
      <c r="AI91" s="80" t="str">
        <f>IF(ISERROR(VLOOKUP(AJ91,【入力用】個人登録票!$A$21:$P$50,16,FALSE)),"",VLOOKUP(AJ91,【入力用】個人登録票!$A$21:$P$50,16,FALSE)) &amp; IF(ISERROR(VLOOKUP(AJ91,【入力用】個人登録票!$A$59:$P$127,16,FALSE)),"",VLOOKUP(AJ91,【入力用】個人登録票!$A$59:$P$127,16,FALSE))</f>
        <v/>
      </c>
      <c r="AJ91" s="101" t="s">
        <v>437</v>
      </c>
      <c r="AK91" s="102" t="str">
        <f>IF(ISERROR(VLOOKUP(AJ91,#REF!,18,FALSE)),"",VLOOKUP(AJ91,#REF!,18,FALSE)) &amp; IF(ISERROR(VLOOKUP(AJ91,#REF!,18,FALSE)),"",VLOOKUP(AJ91,#REF!,18,FALSE))</f>
        <v/>
      </c>
    </row>
    <row r="92" spans="1:37" ht="27" customHeight="1">
      <c r="A92" s="75" t="s">
        <v>425</v>
      </c>
      <c r="B92" s="81" t="str">
        <f>IF(ISERROR(VLOOKUP(A92,#REF!,18,FALSE)),"",VLOOKUP(A92,#REF!,18,FALSE)) &amp; IF(ISERROR(VLOOKUP(A92,#REF!,18,FALSE)),"",VLOOKUP(A92,#REF!,18,FALSE))</f>
        <v/>
      </c>
      <c r="C92" s="755" t="str">
        <f>IF(ISERROR(VLOOKUP(A92,【入力用】個人登録票!$A$21:$P$50,2,FALSE)),"",VLOOKUP(A92,【入力用】個人登録票!$A$21:$P$50,2,FALSE)) &amp; IF(ISERROR(VLOOKUP(A92,【入力用】個人登録票!$A$59:$P$127,2,FALSE)),"",VLOOKUP(A92,【入力用】個人登録票!$A$59:$P$127,2,FALSE))</f>
        <v/>
      </c>
      <c r="D92" s="756"/>
      <c r="E92" s="623" t="str">
        <f>IF(ISERROR(VLOOKUP(A92,【入力用】個人登録票!$A$21:$P$50,5,FALSE)),"",VLOOKUP(A92,【入力用】個人登録票!$A$21:$P$50,5,FALSE)) &amp; IF(ISERROR(VLOOKUP(A92,【入力用】個人登録票!$A$59:$P$127,5,FALSE)),"",VLOOKUP(A92,【入力用】個人登録票!$A$59:$P$127,5,FALSE))</f>
        <v/>
      </c>
      <c r="F92" s="607"/>
      <c r="G92" s="754" t="str">
        <f>TEXT(IF(ISERROR(VLOOKUP(A92,【入力用】個人登録票!$A$21:$P$50,12,FALSE)),"",VLOOKUP(A92,【入力用】個人登録票!$A$21:$P$50,12,FALSE)) &amp; IF(ISERROR(VLOOKUP(A92,【入力用】個人登録票!$A$59:$P$127,12,FALSE)),"",VLOOKUP(A92,【入力用】個人登録票!$A$59:$P$127,12,FALSE)),"yyyy/m/d")</f>
        <v/>
      </c>
      <c r="H92" s="754"/>
      <c r="I92" s="754" t="str">
        <f t="shared" si="14"/>
        <v/>
      </c>
      <c r="J92" s="754"/>
      <c r="K92" s="754"/>
      <c r="L92" s="754"/>
      <c r="M92" s="754"/>
      <c r="N92" s="754"/>
      <c r="O92" s="783" t="str">
        <f>IF(ISERROR(VLOOKUP(A92,【入力用】個人登録票!$A$21:$Q$50,17,FALSE)),"",VLOOKUP(A92,【入力用】個人登録票!$A$21:$Q$50,17,FALSE)) &amp; IF(ISERROR(VLOOKUP(A92,【入力用】個人登録票!$A$59:$Q$127,17,FALSE)),"",VLOOKUP(A92,【入力用】個人登録票!$A$59:$Q$127,17,FALSE))</f>
        <v/>
      </c>
      <c r="P92" s="647"/>
      <c r="Q92" s="647"/>
      <c r="R92" s="647"/>
      <c r="S92" s="647"/>
      <c r="T92" s="647"/>
      <c r="U92" s="647"/>
      <c r="V92" s="648"/>
      <c r="W92" s="765" t="str">
        <f>IF(ISERROR(VLOOKUP(A92,【入力用】個人登録票!$A$21:$P$50,16,FALSE)),"",VLOOKUP(A92,【入力用】個人登録票!$A$21:$P$50,16,FALSE)) &amp; IF(ISERROR(VLOOKUP(A92,【入力用】個人登録票!$A$59:$P$127,16,FALSE)),"",VLOOKUP(A92,【入力用】個人登録票!$A$59:$P$127,16,FALSE))</f>
        <v/>
      </c>
      <c r="X92" s="784"/>
      <c r="Y92" s="784"/>
      <c r="Z92" s="785"/>
      <c r="AA92" s="79" t="str">
        <f>IF(ISERROR(VLOOKUP(AJ92,【入力用】個人登録票!$A$21:$P$50,2,FALSE)),"",VLOOKUP(AJ92,【入力用】個人登録票!$A$21:$P$50,2,FALSE)) &amp; IF(ISERROR(VLOOKUP(AJ92,【入力用】個人登録票!$A$59:$P$127,2,FALSE)),"",VLOOKUP(AJ92,【入力用】個人登録票!$A$59:$P$127,2,FALSE))</f>
        <v/>
      </c>
      <c r="AB92" s="606" t="str">
        <f>IF(ISERROR(VLOOKUP(AJ92,【入力用】個人登録票!$A$21:$P$50,5,FALSE)),"",VLOOKUP(AJ92,【入力用】個人登録票!$A$21:$P$50,5,FALSE)) &amp; IF(ISERROR(VLOOKUP(AJ92,【入力用】個人登録票!$A$59:$P$127,5,FALSE)),"",VLOOKUP(AJ92,【入力用】個人登録票!$A$59:$P$127,5,FALSE))</f>
        <v/>
      </c>
      <c r="AC92" s="649"/>
      <c r="AD92" s="607"/>
      <c r="AE92" s="644" t="str">
        <f>TEXT(IF(ISERROR(VLOOKUP(AJ92,【入力用】個人登録票!$A$21:$P$50,12,FALSE)),"",VLOOKUP(AJ92,【入力用】個人登録票!$A$21:$P$50,12,FALSE)) &amp; IF(ISERROR(VLOOKUP(AJ92,【入力用】個人登録票!$A$59:$P$127,12,FALSE)),"",VLOOKUP(AJ92,【入力用】個人登録票!$A$59:$P$127,12,FALSE)),"yyyy/m/d")</f>
        <v/>
      </c>
      <c r="AF92" s="645"/>
      <c r="AG92" s="99" t="str">
        <f t="shared" si="15"/>
        <v/>
      </c>
      <c r="AH92" s="100" t="str">
        <f>IF(ISERROR(VLOOKUP(AJ92,【入力用】個人登録票!$A$21:$Q$50,17,FALSE)),"",VLOOKUP(AJ92,【入力用】個人登録票!$A$21:$Q$50,17,FALSE)) &amp; IF(ISERROR(VLOOKUP(AJ92,【入力用】個人登録票!$A$59:$Q$127,17,FALSE)),"",VLOOKUP(AJ92,【入力用】個人登録票!$A$59:$Q$127,17,FALSE))</f>
        <v/>
      </c>
      <c r="AI92" s="80" t="str">
        <f>IF(ISERROR(VLOOKUP(AJ92,【入力用】個人登録票!$A$21:$P$50,16,FALSE)),"",VLOOKUP(AJ92,【入力用】個人登録票!$A$21:$P$50,16,FALSE)) &amp; IF(ISERROR(VLOOKUP(AJ92,【入力用】個人登録票!$A$59:$P$127,16,FALSE)),"",VLOOKUP(AJ92,【入力用】個人登録票!$A$59:$P$127,16,FALSE))</f>
        <v/>
      </c>
      <c r="AJ92" s="101" t="s">
        <v>438</v>
      </c>
      <c r="AK92" s="102" t="str">
        <f>IF(ISERROR(VLOOKUP(AJ92,#REF!,18,FALSE)),"",VLOOKUP(AJ92,#REF!,18,FALSE)) &amp; IF(ISERROR(VLOOKUP(AJ92,#REF!,18,FALSE)),"",VLOOKUP(AJ92,#REF!,18,FALSE))</f>
        <v/>
      </c>
    </row>
    <row r="93" spans="1:37" ht="27" customHeight="1">
      <c r="A93" s="75" t="s">
        <v>426</v>
      </c>
      <c r="B93" s="81" t="str">
        <f>IF(ISERROR(VLOOKUP(A93,#REF!,18,FALSE)),"",VLOOKUP(A93,#REF!,18,FALSE)) &amp; IF(ISERROR(VLOOKUP(A93,#REF!,18,FALSE)),"",VLOOKUP(A93,#REF!,18,FALSE))</f>
        <v/>
      </c>
      <c r="C93" s="755" t="str">
        <f>IF(ISERROR(VLOOKUP(A93,【入力用】個人登録票!$A$21:$P$50,2,FALSE)),"",VLOOKUP(A93,【入力用】個人登録票!$A$21:$P$50,2,FALSE)) &amp; IF(ISERROR(VLOOKUP(A93,【入力用】個人登録票!$A$59:$P$127,2,FALSE)),"",VLOOKUP(A93,【入力用】個人登録票!$A$59:$P$127,2,FALSE))</f>
        <v/>
      </c>
      <c r="D93" s="756"/>
      <c r="E93" s="623" t="str">
        <f>IF(ISERROR(VLOOKUP(A93,【入力用】個人登録票!$A$21:$P$50,5,FALSE)),"",VLOOKUP(A93,【入力用】個人登録票!$A$21:$P$50,5,FALSE)) &amp; IF(ISERROR(VLOOKUP(A93,【入力用】個人登録票!$A$59:$P$127,5,FALSE)),"",VLOOKUP(A93,【入力用】個人登録票!$A$59:$P$127,5,FALSE))</f>
        <v/>
      </c>
      <c r="F93" s="607"/>
      <c r="G93" s="754" t="str">
        <f>TEXT(IF(ISERROR(VLOOKUP(A93,【入力用】個人登録票!$A$21:$P$50,12,FALSE)),"",VLOOKUP(A93,【入力用】個人登録票!$A$21:$P$50,12,FALSE)) &amp; IF(ISERROR(VLOOKUP(A93,【入力用】個人登録票!$A$59:$P$127,12,FALSE)),"",VLOOKUP(A93,【入力用】個人登録票!$A$59:$P$127,12,FALSE)),"yyyy/m/d")</f>
        <v/>
      </c>
      <c r="H93" s="754"/>
      <c r="I93" s="754" t="str">
        <f t="shared" si="14"/>
        <v/>
      </c>
      <c r="J93" s="754"/>
      <c r="K93" s="754"/>
      <c r="L93" s="754"/>
      <c r="M93" s="754"/>
      <c r="N93" s="754"/>
      <c r="O93" s="783" t="str">
        <f>IF(ISERROR(VLOOKUP(A93,【入力用】個人登録票!$A$21:$Q$50,17,FALSE)),"",VLOOKUP(A93,【入力用】個人登録票!$A$21:$Q$50,17,FALSE)) &amp; IF(ISERROR(VLOOKUP(A93,【入力用】個人登録票!$A$59:$Q$127,17,FALSE)),"",VLOOKUP(A93,【入力用】個人登録票!$A$59:$Q$127,17,FALSE))</f>
        <v/>
      </c>
      <c r="P93" s="647"/>
      <c r="Q93" s="647"/>
      <c r="R93" s="647"/>
      <c r="S93" s="647"/>
      <c r="T93" s="647"/>
      <c r="U93" s="647"/>
      <c r="V93" s="648"/>
      <c r="W93" s="765" t="str">
        <f>IF(ISERROR(VLOOKUP(A93,【入力用】個人登録票!$A$21:$P$50,16,FALSE)),"",VLOOKUP(A93,【入力用】個人登録票!$A$21:$P$50,16,FALSE)) &amp; IF(ISERROR(VLOOKUP(A93,【入力用】個人登録票!$A$59:$P$127,16,FALSE)),"",VLOOKUP(A93,【入力用】個人登録票!$A$59:$P$127,16,FALSE))</f>
        <v/>
      </c>
      <c r="X93" s="784"/>
      <c r="Y93" s="784"/>
      <c r="Z93" s="785"/>
      <c r="AA93" s="79" t="str">
        <f>IF(ISERROR(VLOOKUP(AJ93,【入力用】個人登録票!$A$21:$P$50,2,FALSE)),"",VLOOKUP(AJ93,【入力用】個人登録票!$A$21:$P$50,2,FALSE)) &amp; IF(ISERROR(VLOOKUP(AJ93,【入力用】個人登録票!$A$59:$P$127,2,FALSE)),"",VLOOKUP(AJ93,【入力用】個人登録票!$A$59:$P$127,2,FALSE))</f>
        <v/>
      </c>
      <c r="AB93" s="606" t="str">
        <f>IF(ISERROR(VLOOKUP(AJ93,【入力用】個人登録票!$A$21:$P$50,5,FALSE)),"",VLOOKUP(AJ93,【入力用】個人登録票!$A$21:$P$50,5,FALSE)) &amp; IF(ISERROR(VLOOKUP(AJ93,【入力用】個人登録票!$A$59:$P$127,5,FALSE)),"",VLOOKUP(AJ93,【入力用】個人登録票!$A$59:$P$127,5,FALSE))</f>
        <v/>
      </c>
      <c r="AC93" s="649"/>
      <c r="AD93" s="607"/>
      <c r="AE93" s="644" t="str">
        <f>TEXT(IF(ISERROR(VLOOKUP(AJ93,【入力用】個人登録票!$A$21:$P$50,12,FALSE)),"",VLOOKUP(AJ93,【入力用】個人登録票!$A$21:$P$50,12,FALSE)) &amp; IF(ISERROR(VLOOKUP(AJ93,【入力用】個人登録票!$A$59:$P$127,12,FALSE)),"",VLOOKUP(AJ93,【入力用】個人登録票!$A$59:$P$127,12,FALSE)),"yyyy/m/d")</f>
        <v/>
      </c>
      <c r="AF93" s="645"/>
      <c r="AG93" s="99" t="str">
        <f t="shared" si="15"/>
        <v/>
      </c>
      <c r="AH93" s="100" t="str">
        <f>IF(ISERROR(VLOOKUP(AJ93,【入力用】個人登録票!$A$21:$Q$50,17,FALSE)),"",VLOOKUP(AJ93,【入力用】個人登録票!$A$21:$Q$50,17,FALSE)) &amp; IF(ISERROR(VLOOKUP(AJ93,【入力用】個人登録票!$A$59:$Q$127,17,FALSE)),"",VLOOKUP(AJ93,【入力用】個人登録票!$A$59:$Q$127,17,FALSE))</f>
        <v/>
      </c>
      <c r="AI93" s="80" t="str">
        <f>IF(ISERROR(VLOOKUP(AJ93,【入力用】個人登録票!$A$21:$P$50,16,FALSE)),"",VLOOKUP(AJ93,【入力用】個人登録票!$A$21:$P$50,16,FALSE)) &amp; IF(ISERROR(VLOOKUP(AJ93,【入力用】個人登録票!$A$59:$P$127,16,FALSE)),"",VLOOKUP(AJ93,【入力用】個人登録票!$A$59:$P$127,16,FALSE))</f>
        <v/>
      </c>
      <c r="AJ93" s="101" t="s">
        <v>439</v>
      </c>
      <c r="AK93" s="102" t="str">
        <f>IF(ISERROR(VLOOKUP(AJ93,#REF!,18,FALSE)),"",VLOOKUP(AJ93,#REF!,18,FALSE)) &amp; IF(ISERROR(VLOOKUP(AJ93,#REF!,18,FALSE)),"",VLOOKUP(AJ93,#REF!,18,FALSE))</f>
        <v/>
      </c>
    </row>
    <row r="94" spans="1:37" ht="27" customHeight="1">
      <c r="A94" s="75" t="s">
        <v>427</v>
      </c>
      <c r="B94" s="81" t="str">
        <f>IF(ISERROR(VLOOKUP(A94,#REF!,18,FALSE)),"",VLOOKUP(A94,#REF!,18,FALSE)) &amp; IF(ISERROR(VLOOKUP(A94,#REF!,18,FALSE)),"",VLOOKUP(A94,#REF!,18,FALSE))</f>
        <v/>
      </c>
      <c r="C94" s="755" t="str">
        <f>IF(ISERROR(VLOOKUP(A94,【入力用】個人登録票!$A$21:$P$50,2,FALSE)),"",VLOOKUP(A94,【入力用】個人登録票!$A$21:$P$50,2,FALSE)) &amp; IF(ISERROR(VLOOKUP(A94,【入力用】個人登録票!$A$59:$P$127,2,FALSE)),"",VLOOKUP(A94,【入力用】個人登録票!$A$59:$P$127,2,FALSE))</f>
        <v/>
      </c>
      <c r="D94" s="756"/>
      <c r="E94" s="623" t="str">
        <f>IF(ISERROR(VLOOKUP(A94,【入力用】個人登録票!$A$21:$P$50,5,FALSE)),"",VLOOKUP(A94,【入力用】個人登録票!$A$21:$P$50,5,FALSE)) &amp; IF(ISERROR(VLOOKUP(A94,【入力用】個人登録票!$A$59:$P$127,5,FALSE)),"",VLOOKUP(A94,【入力用】個人登録票!$A$59:$P$127,5,FALSE))</f>
        <v/>
      </c>
      <c r="F94" s="607"/>
      <c r="G94" s="754" t="str">
        <f>TEXT(IF(ISERROR(VLOOKUP(A94,【入力用】個人登録票!$A$21:$P$50,12,FALSE)),"",VLOOKUP(A94,【入力用】個人登録票!$A$21:$P$50,12,FALSE)) &amp; IF(ISERROR(VLOOKUP(A94,【入力用】個人登録票!$A$59:$P$127,12,FALSE)),"",VLOOKUP(A94,【入力用】個人登録票!$A$59:$P$127,12,FALSE)),"yyyy/m/d")</f>
        <v/>
      </c>
      <c r="H94" s="754"/>
      <c r="I94" s="754" t="str">
        <f t="shared" si="14"/>
        <v/>
      </c>
      <c r="J94" s="754"/>
      <c r="K94" s="754"/>
      <c r="L94" s="754"/>
      <c r="M94" s="754"/>
      <c r="N94" s="754"/>
      <c r="O94" s="783" t="str">
        <f>IF(ISERROR(VLOOKUP(A94,【入力用】個人登録票!$A$21:$Q$50,17,FALSE)),"",VLOOKUP(A94,【入力用】個人登録票!$A$21:$Q$50,17,FALSE)) &amp; IF(ISERROR(VLOOKUP(A94,【入力用】個人登録票!$A$59:$Q$127,17,FALSE)),"",VLOOKUP(A94,【入力用】個人登録票!$A$59:$Q$127,17,FALSE))</f>
        <v/>
      </c>
      <c r="P94" s="647"/>
      <c r="Q94" s="647"/>
      <c r="R94" s="647"/>
      <c r="S94" s="647"/>
      <c r="T94" s="647"/>
      <c r="U94" s="647"/>
      <c r="V94" s="648"/>
      <c r="W94" s="765" t="str">
        <f>IF(ISERROR(VLOOKUP(A94,【入力用】個人登録票!$A$21:$P$50,16,FALSE)),"",VLOOKUP(A94,【入力用】個人登録票!$A$21:$P$50,16,FALSE)) &amp; IF(ISERROR(VLOOKUP(A94,【入力用】個人登録票!$A$59:$P$127,16,FALSE)),"",VLOOKUP(A94,【入力用】個人登録票!$A$59:$P$127,16,FALSE))</f>
        <v/>
      </c>
      <c r="X94" s="784"/>
      <c r="Y94" s="784"/>
      <c r="Z94" s="785"/>
      <c r="AA94" s="79" t="str">
        <f>IF(ISERROR(VLOOKUP(AJ94,【入力用】個人登録票!$A$21:$P$50,2,FALSE)),"",VLOOKUP(AJ94,【入力用】個人登録票!$A$21:$P$50,2,FALSE)) &amp; IF(ISERROR(VLOOKUP(AJ94,【入力用】個人登録票!$A$59:$P$127,2,FALSE)),"",VLOOKUP(AJ94,【入力用】個人登録票!$A$59:$P$127,2,FALSE))</f>
        <v/>
      </c>
      <c r="AB94" s="606" t="str">
        <f>IF(ISERROR(VLOOKUP(AJ94,【入力用】個人登録票!$A$21:$P$50,5,FALSE)),"",VLOOKUP(AJ94,【入力用】個人登録票!$A$21:$P$50,5,FALSE)) &amp; IF(ISERROR(VLOOKUP(AJ94,【入力用】個人登録票!$A$59:$P$127,5,FALSE)),"",VLOOKUP(AJ94,【入力用】個人登録票!$A$59:$P$127,5,FALSE))</f>
        <v/>
      </c>
      <c r="AC94" s="649"/>
      <c r="AD94" s="607"/>
      <c r="AE94" s="644" t="str">
        <f>TEXT(IF(ISERROR(VLOOKUP(AJ94,【入力用】個人登録票!$A$21:$P$50,12,FALSE)),"",VLOOKUP(AJ94,【入力用】個人登録票!$A$21:$P$50,12,FALSE)) &amp; IF(ISERROR(VLOOKUP(AJ94,【入力用】個人登録票!$A$59:$P$127,12,FALSE)),"",VLOOKUP(AJ94,【入力用】個人登録票!$A$59:$P$127,12,FALSE)),"yyyy/m/d")</f>
        <v/>
      </c>
      <c r="AF94" s="645"/>
      <c r="AG94" s="99" t="str">
        <f t="shared" si="15"/>
        <v/>
      </c>
      <c r="AH94" s="100" t="str">
        <f>IF(ISERROR(VLOOKUP(AJ94,【入力用】個人登録票!$A$21:$Q$50,17,FALSE)),"",VLOOKUP(AJ94,【入力用】個人登録票!$A$21:$Q$50,17,FALSE)) &amp; IF(ISERROR(VLOOKUP(AJ94,【入力用】個人登録票!$A$59:$Q$127,17,FALSE)),"",VLOOKUP(AJ94,【入力用】個人登録票!$A$59:$Q$127,17,FALSE))</f>
        <v/>
      </c>
      <c r="AI94" s="80" t="str">
        <f>IF(ISERROR(VLOOKUP(AJ94,【入力用】個人登録票!$A$21:$P$50,16,FALSE)),"",VLOOKUP(AJ94,【入力用】個人登録票!$A$21:$P$50,16,FALSE)) &amp; IF(ISERROR(VLOOKUP(AJ94,【入力用】個人登録票!$A$59:$P$127,16,FALSE)),"",VLOOKUP(AJ94,【入力用】個人登録票!$A$59:$P$127,16,FALSE))</f>
        <v/>
      </c>
      <c r="AJ94" s="101" t="s">
        <v>440</v>
      </c>
      <c r="AK94" s="102" t="str">
        <f>IF(ISERROR(VLOOKUP(AJ94,#REF!,18,FALSE)),"",VLOOKUP(AJ94,#REF!,18,FALSE)) &amp; IF(ISERROR(VLOOKUP(AJ94,#REF!,18,FALSE)),"",VLOOKUP(AJ94,#REF!,18,FALSE))</f>
        <v/>
      </c>
    </row>
    <row r="95" spans="1:37" ht="27" customHeight="1">
      <c r="A95" s="75" t="s">
        <v>428</v>
      </c>
      <c r="B95" s="81" t="str">
        <f>IF(ISERROR(VLOOKUP(A95,#REF!,18,FALSE)),"",VLOOKUP(A95,#REF!,18,FALSE)) &amp; IF(ISERROR(VLOOKUP(A95,#REF!,18,FALSE)),"",VLOOKUP(A95,#REF!,18,FALSE))</f>
        <v/>
      </c>
      <c r="C95" s="755" t="str">
        <f>IF(ISERROR(VLOOKUP(A95,【入力用】個人登録票!$A$21:$P$50,2,FALSE)),"",VLOOKUP(A95,【入力用】個人登録票!$A$21:$P$50,2,FALSE)) &amp; IF(ISERROR(VLOOKUP(A95,【入力用】個人登録票!$A$59:$P$127,2,FALSE)),"",VLOOKUP(A95,【入力用】個人登録票!$A$59:$P$127,2,FALSE))</f>
        <v/>
      </c>
      <c r="D95" s="756"/>
      <c r="E95" s="623" t="str">
        <f>IF(ISERROR(VLOOKUP(A95,【入力用】個人登録票!$A$21:$P$50,5,FALSE)),"",VLOOKUP(A95,【入力用】個人登録票!$A$21:$P$50,5,FALSE)) &amp; IF(ISERROR(VLOOKUP(A95,【入力用】個人登録票!$A$59:$P$127,5,FALSE)),"",VLOOKUP(A95,【入力用】個人登録票!$A$59:$P$127,5,FALSE))</f>
        <v/>
      </c>
      <c r="F95" s="607"/>
      <c r="G95" s="754" t="str">
        <f>TEXT(IF(ISERROR(VLOOKUP(A95,【入力用】個人登録票!$A$21:$P$50,12,FALSE)),"",VLOOKUP(A95,【入力用】個人登録票!$A$21:$P$50,12,FALSE)) &amp; IF(ISERROR(VLOOKUP(A95,【入力用】個人登録票!$A$59:$P$127,12,FALSE)),"",VLOOKUP(A95,【入力用】個人登録票!$A$59:$P$127,12,FALSE)),"yyyy/m/d")</f>
        <v/>
      </c>
      <c r="H95" s="754"/>
      <c r="I95" s="754" t="str">
        <f t="shared" si="14"/>
        <v/>
      </c>
      <c r="J95" s="754"/>
      <c r="K95" s="754"/>
      <c r="L95" s="754"/>
      <c r="M95" s="754"/>
      <c r="N95" s="754"/>
      <c r="O95" s="783" t="str">
        <f>IF(ISERROR(VLOOKUP(A95,【入力用】個人登録票!$A$21:$Q$50,17,FALSE)),"",VLOOKUP(A95,【入力用】個人登録票!$A$21:$Q$50,17,FALSE)) &amp; IF(ISERROR(VLOOKUP(A95,【入力用】個人登録票!$A$59:$Q$127,17,FALSE)),"",VLOOKUP(A95,【入力用】個人登録票!$A$59:$Q$127,17,FALSE))</f>
        <v/>
      </c>
      <c r="P95" s="647"/>
      <c r="Q95" s="647"/>
      <c r="R95" s="647"/>
      <c r="S95" s="647"/>
      <c r="T95" s="647"/>
      <c r="U95" s="647"/>
      <c r="V95" s="648"/>
      <c r="W95" s="765" t="str">
        <f>IF(ISERROR(VLOOKUP(A95,【入力用】個人登録票!$A$21:$P$50,16,FALSE)),"",VLOOKUP(A95,【入力用】個人登録票!$A$21:$P$50,16,FALSE)) &amp; IF(ISERROR(VLOOKUP(A95,【入力用】個人登録票!$A$59:$P$127,16,FALSE)),"",VLOOKUP(A95,【入力用】個人登録票!$A$59:$P$127,16,FALSE))</f>
        <v/>
      </c>
      <c r="X95" s="784"/>
      <c r="Y95" s="784"/>
      <c r="Z95" s="785"/>
      <c r="AA95" s="79" t="str">
        <f>IF(ISERROR(VLOOKUP(AJ95,【入力用】個人登録票!$A$21:$P$50,2,FALSE)),"",VLOOKUP(AJ95,【入力用】個人登録票!$A$21:$P$50,2,FALSE)) &amp; IF(ISERROR(VLOOKUP(AJ95,【入力用】個人登録票!$A$59:$P$127,2,FALSE)),"",VLOOKUP(AJ95,【入力用】個人登録票!$A$59:$P$127,2,FALSE))</f>
        <v/>
      </c>
      <c r="AB95" s="606" t="str">
        <f>IF(ISERROR(VLOOKUP(AJ95,【入力用】個人登録票!$A$21:$P$50,5,FALSE)),"",VLOOKUP(AJ95,【入力用】個人登録票!$A$21:$P$50,5,FALSE)) &amp; IF(ISERROR(VLOOKUP(AJ95,【入力用】個人登録票!$A$59:$P$127,5,FALSE)),"",VLOOKUP(AJ95,【入力用】個人登録票!$A$59:$P$127,5,FALSE))</f>
        <v/>
      </c>
      <c r="AC95" s="649"/>
      <c r="AD95" s="607"/>
      <c r="AE95" s="644" t="str">
        <f>TEXT(IF(ISERROR(VLOOKUP(AJ95,【入力用】個人登録票!$A$21:$P$50,12,FALSE)),"",VLOOKUP(AJ95,【入力用】個人登録票!$A$21:$P$50,12,FALSE)) &amp; IF(ISERROR(VLOOKUP(AJ95,【入力用】個人登録票!$A$59:$P$127,12,FALSE)),"",VLOOKUP(AJ95,【入力用】個人登録票!$A$59:$P$127,12,FALSE)),"yyyy/m/d")</f>
        <v/>
      </c>
      <c r="AF95" s="645"/>
      <c r="AG95" s="99" t="str">
        <f t="shared" si="15"/>
        <v/>
      </c>
      <c r="AH95" s="100" t="str">
        <f>IF(ISERROR(VLOOKUP(AJ95,【入力用】個人登録票!$A$21:$Q$50,17,FALSE)),"",VLOOKUP(AJ95,【入力用】個人登録票!$A$21:$Q$50,17,FALSE)) &amp; IF(ISERROR(VLOOKUP(AJ95,【入力用】個人登録票!$A$59:$Q$127,17,FALSE)),"",VLOOKUP(AJ95,【入力用】個人登録票!$A$59:$Q$127,17,FALSE))</f>
        <v/>
      </c>
      <c r="AI95" s="80" t="str">
        <f>IF(ISERROR(VLOOKUP(AJ95,【入力用】個人登録票!$A$21:$P$50,16,FALSE)),"",VLOOKUP(AJ95,【入力用】個人登録票!$A$21:$P$50,16,FALSE)) &amp; IF(ISERROR(VLOOKUP(AJ95,【入力用】個人登録票!$A$59:$P$127,16,FALSE)),"",VLOOKUP(AJ95,【入力用】個人登録票!$A$59:$P$127,16,FALSE))</f>
        <v/>
      </c>
      <c r="AJ95" s="101" t="s">
        <v>441</v>
      </c>
      <c r="AK95" s="102" t="str">
        <f>IF(ISERROR(VLOOKUP(AJ95,#REF!,18,FALSE)),"",VLOOKUP(AJ95,#REF!,18,FALSE)) &amp; IF(ISERROR(VLOOKUP(AJ95,#REF!,18,FALSE)),"",VLOOKUP(AJ95,#REF!,18,FALSE))</f>
        <v/>
      </c>
    </row>
    <row r="96" spans="1:37" ht="27" customHeight="1">
      <c r="A96" s="75" t="s">
        <v>429</v>
      </c>
      <c r="B96" s="81" t="str">
        <f>IF(ISERROR(VLOOKUP(A96,#REF!,18,FALSE)),"",VLOOKUP(A96,#REF!,18,FALSE)) &amp; IF(ISERROR(VLOOKUP(A96,#REF!,18,FALSE)),"",VLOOKUP(A96,#REF!,18,FALSE))</f>
        <v/>
      </c>
      <c r="C96" s="755" t="str">
        <f>IF(ISERROR(VLOOKUP(A96,【入力用】個人登録票!$A$21:$P$50,2,FALSE)),"",VLOOKUP(A96,【入力用】個人登録票!$A$21:$P$50,2,FALSE)) &amp; IF(ISERROR(VLOOKUP(A96,【入力用】個人登録票!$A$59:$P$127,2,FALSE)),"",VLOOKUP(A96,【入力用】個人登録票!$A$59:$P$127,2,FALSE))</f>
        <v/>
      </c>
      <c r="D96" s="756"/>
      <c r="E96" s="623" t="str">
        <f>IF(ISERROR(VLOOKUP(A96,【入力用】個人登録票!$A$21:$P$50,5,FALSE)),"",VLOOKUP(A96,【入力用】個人登録票!$A$21:$P$50,5,FALSE)) &amp; IF(ISERROR(VLOOKUP(A96,【入力用】個人登録票!$A$59:$P$127,5,FALSE)),"",VLOOKUP(A96,【入力用】個人登録票!$A$59:$P$127,5,FALSE))</f>
        <v/>
      </c>
      <c r="F96" s="607"/>
      <c r="G96" s="754" t="str">
        <f>TEXT(IF(ISERROR(VLOOKUP(A96,【入力用】個人登録票!$A$21:$P$50,12,FALSE)),"",VLOOKUP(A96,【入力用】個人登録票!$A$21:$P$50,12,FALSE)) &amp; IF(ISERROR(VLOOKUP(A96,【入力用】個人登録票!$A$59:$P$127,12,FALSE)),"",VLOOKUP(A96,【入力用】個人登録票!$A$59:$P$127,12,FALSE)),"yyyy/m/d")</f>
        <v/>
      </c>
      <c r="H96" s="754"/>
      <c r="I96" s="754" t="str">
        <f t="shared" si="14"/>
        <v/>
      </c>
      <c r="J96" s="754"/>
      <c r="K96" s="754"/>
      <c r="L96" s="754"/>
      <c r="M96" s="754"/>
      <c r="N96" s="754"/>
      <c r="O96" s="783" t="str">
        <f>IF(ISERROR(VLOOKUP(A96,【入力用】個人登録票!$A$21:$Q$50,17,FALSE)),"",VLOOKUP(A96,【入力用】個人登録票!$A$21:$Q$50,17,FALSE)) &amp; IF(ISERROR(VLOOKUP(A96,【入力用】個人登録票!$A$59:$Q$127,17,FALSE)),"",VLOOKUP(A96,【入力用】個人登録票!$A$59:$Q$127,17,FALSE))</f>
        <v/>
      </c>
      <c r="P96" s="647"/>
      <c r="Q96" s="647"/>
      <c r="R96" s="647"/>
      <c r="S96" s="647"/>
      <c r="T96" s="647"/>
      <c r="U96" s="647"/>
      <c r="V96" s="648"/>
      <c r="W96" s="765" t="str">
        <f>IF(ISERROR(VLOOKUP(A96,【入力用】個人登録票!$A$21:$P$50,16,FALSE)),"",VLOOKUP(A96,【入力用】個人登録票!$A$21:$P$50,16,FALSE)) &amp; IF(ISERROR(VLOOKUP(A96,【入力用】個人登録票!$A$59:$P$127,16,FALSE)),"",VLOOKUP(A96,【入力用】個人登録票!$A$59:$P$127,16,FALSE))</f>
        <v/>
      </c>
      <c r="X96" s="784"/>
      <c r="Y96" s="784"/>
      <c r="Z96" s="785"/>
      <c r="AA96" s="79" t="str">
        <f>IF(ISERROR(VLOOKUP(AJ96,【入力用】個人登録票!$A$21:$P$50,2,FALSE)),"",VLOOKUP(AJ96,【入力用】個人登録票!$A$21:$P$50,2,FALSE)) &amp; IF(ISERROR(VLOOKUP(AJ96,【入力用】個人登録票!$A$59:$P$127,2,FALSE)),"",VLOOKUP(AJ96,【入力用】個人登録票!$A$59:$P$127,2,FALSE))</f>
        <v/>
      </c>
      <c r="AB96" s="606" t="str">
        <f>IF(ISERROR(VLOOKUP(AJ96,【入力用】個人登録票!$A$21:$P$50,5,FALSE)),"",VLOOKUP(AJ96,【入力用】個人登録票!$A$21:$P$50,5,FALSE)) &amp; IF(ISERROR(VLOOKUP(AJ96,【入力用】個人登録票!$A$59:$P$127,5,FALSE)),"",VLOOKUP(AJ96,【入力用】個人登録票!$A$59:$P$127,5,FALSE))</f>
        <v/>
      </c>
      <c r="AC96" s="649"/>
      <c r="AD96" s="607"/>
      <c r="AE96" s="644" t="str">
        <f>TEXT(IF(ISERROR(VLOOKUP(AJ96,【入力用】個人登録票!$A$21:$P$50,12,FALSE)),"",VLOOKUP(AJ96,【入力用】個人登録票!$A$21:$P$50,12,FALSE)) &amp; IF(ISERROR(VLOOKUP(AJ96,【入力用】個人登録票!$A$59:$P$127,12,FALSE)),"",VLOOKUP(AJ96,【入力用】個人登録票!$A$59:$P$127,12,FALSE)),"yyyy/m/d")</f>
        <v/>
      </c>
      <c r="AF96" s="645"/>
      <c r="AG96" s="99" t="str">
        <f t="shared" si="15"/>
        <v/>
      </c>
      <c r="AH96" s="100" t="str">
        <f>IF(ISERROR(VLOOKUP(AJ96,【入力用】個人登録票!$A$21:$Q$50,17,FALSE)),"",VLOOKUP(AJ96,【入力用】個人登録票!$A$21:$Q$50,17,FALSE)) &amp; IF(ISERROR(VLOOKUP(AJ96,【入力用】個人登録票!$A$59:$Q$127,17,FALSE)),"",VLOOKUP(AJ96,【入力用】個人登録票!$A$59:$Q$127,17,FALSE))</f>
        <v/>
      </c>
      <c r="AI96" s="80" t="str">
        <f>IF(ISERROR(VLOOKUP(AJ96,【入力用】個人登録票!$A$21:$P$50,16,FALSE)),"",VLOOKUP(AJ96,【入力用】個人登録票!$A$21:$P$50,16,FALSE)) &amp; IF(ISERROR(VLOOKUP(AJ96,【入力用】個人登録票!$A$59:$P$127,16,FALSE)),"",VLOOKUP(AJ96,【入力用】個人登録票!$A$59:$P$127,16,FALSE))</f>
        <v/>
      </c>
      <c r="AJ96" s="101" t="s">
        <v>442</v>
      </c>
      <c r="AK96" s="102" t="str">
        <f>IF(ISERROR(VLOOKUP(AJ96,#REF!,18,FALSE)),"",VLOOKUP(AJ96,#REF!,18,FALSE)) &amp; IF(ISERROR(VLOOKUP(AJ96,#REF!,18,FALSE)),"",VLOOKUP(AJ96,#REF!,18,FALSE))</f>
        <v/>
      </c>
    </row>
    <row r="97" spans="1:50" ht="27" customHeight="1" thickBot="1">
      <c r="A97" s="75" t="s">
        <v>361</v>
      </c>
      <c r="B97" s="81" t="str">
        <f>IF(ISERROR(VLOOKUP(A97,#REF!,18,FALSE)),"",VLOOKUP(A97,#REF!,18,FALSE)) &amp; IF(ISERROR(VLOOKUP(A97,#REF!,18,FALSE)),"",VLOOKUP(A97,#REF!,18,FALSE))</f>
        <v/>
      </c>
      <c r="C97" s="773" t="str">
        <f>IF(ISERROR(VLOOKUP(A97,【入力用】個人登録票!$A$21:$P$50,2,FALSE)),"",VLOOKUP(A97,【入力用】個人登録票!$A$21:$P$50,2,FALSE)) &amp; IF(ISERROR(VLOOKUP(A97,【入力用】個人登録票!$A$59:$P$127,2,FALSE)),"",VLOOKUP(A97,【入力用】個人登録票!$A$59:$P$127,2,FALSE))</f>
        <v/>
      </c>
      <c r="D97" s="774"/>
      <c r="E97" s="779" t="str">
        <f>IF(ISERROR(VLOOKUP(A97,【入力用】個人登録票!$A$21:$P$50,5,FALSE)),"",VLOOKUP(A97,【入力用】個人登録票!$A$21:$P$50,5,FALSE)) &amp; IF(ISERROR(VLOOKUP(A97,【入力用】個人登録票!$A$59:$P$127,5,FALSE)),"",VLOOKUP(A97,【入力用】個人登録票!$A$59:$P$127,5,FALSE))</f>
        <v/>
      </c>
      <c r="F97" s="690"/>
      <c r="G97" s="757" t="str">
        <f>TEXT(IF(ISERROR(VLOOKUP(A97,【入力用】個人登録票!$A$21:$P$50,12,FALSE)),"",VLOOKUP(A97,【入力用】個人登録票!$A$21:$P$50,12,FALSE)) &amp; IF(ISERROR(VLOOKUP(A97,【入力用】個人登録票!$A$59:$P$127,12,FALSE)),"",VLOOKUP(A97,【入力用】個人登録票!$A$59:$P$127,12,FALSE)),"yyyy/m/d")</f>
        <v/>
      </c>
      <c r="H97" s="757"/>
      <c r="I97" s="757" t="str">
        <f t="shared" si="14"/>
        <v/>
      </c>
      <c r="J97" s="757"/>
      <c r="K97" s="757"/>
      <c r="L97" s="757"/>
      <c r="M97" s="757"/>
      <c r="N97" s="757"/>
      <c r="O97" s="780" t="str">
        <f>IF(ISERROR(VLOOKUP(A97,【入力用】個人登録票!$A$21:$Q$50,17,FALSE)),"",VLOOKUP(A97,【入力用】個人登録票!$A$21:$Q$50,17,FALSE)) &amp; IF(ISERROR(VLOOKUP(A97,【入力用】個人登録票!$A$59:$Q$127,17,FALSE)),"",VLOOKUP(A97,【入力用】個人登録票!$A$59:$Q$127,17,FALSE))</f>
        <v/>
      </c>
      <c r="P97" s="696"/>
      <c r="Q97" s="696"/>
      <c r="R97" s="696"/>
      <c r="S97" s="696"/>
      <c r="T97" s="696"/>
      <c r="U97" s="696"/>
      <c r="V97" s="697"/>
      <c r="W97" s="767" t="str">
        <f>IF(ISERROR(VLOOKUP(A97,【入力用】個人登録票!$A$21:$P$50,16,FALSE)),"",VLOOKUP(A97,【入力用】個人登録票!$A$21:$P$50,16,FALSE)) &amp; IF(ISERROR(VLOOKUP(A97,【入力用】個人登録票!$A$59:$P$127,16,FALSE)),"",VLOOKUP(A97,【入力用】個人登録票!$A$59:$P$127,16,FALSE))</f>
        <v/>
      </c>
      <c r="X97" s="781"/>
      <c r="Y97" s="781"/>
      <c r="Z97" s="782"/>
      <c r="AA97" s="82" t="str">
        <f>IF(ISERROR(VLOOKUP(AJ97,【入力用】個人登録票!$A$21:$P$50,2,FALSE)),"",VLOOKUP(AJ97,【入力用】個人登録票!$A$21:$P$50,2,FALSE)) &amp; IF(ISERROR(VLOOKUP(AJ97,【入力用】個人登録票!$A$59:$P$127,2,FALSE)),"",VLOOKUP(AJ97,【入力用】個人登録票!$A$59:$P$127,2,FALSE))</f>
        <v/>
      </c>
      <c r="AB97" s="689" t="str">
        <f>IF(ISERROR(VLOOKUP(AJ97,【入力用】個人登録票!$A$21:$P$50,5,FALSE)),"",VLOOKUP(AJ97,【入力用】個人登録票!$A$21:$P$50,5,FALSE)) &amp; IF(ISERROR(VLOOKUP(AJ97,【入力用】個人登録票!$A$59:$P$127,5,FALSE)),"",VLOOKUP(AJ97,【入力用】個人登録票!$A$59:$P$127,5,FALSE))</f>
        <v/>
      </c>
      <c r="AC97" s="692"/>
      <c r="AD97" s="690"/>
      <c r="AE97" s="693" t="str">
        <f>TEXT(IF(ISERROR(VLOOKUP(AJ97,【入力用】個人登録票!$A$21:$P$50,12,FALSE)),"",VLOOKUP(AJ97,【入力用】個人登録票!$A$21:$P$50,12,FALSE)) &amp; IF(ISERROR(VLOOKUP(AJ97,【入力用】個人登録票!$A$59:$P$127,12,FALSE)),"",VLOOKUP(AJ97,【入力用】個人登録票!$A$59:$P$127,12,FALSE)),"yyyy/m/d")</f>
        <v/>
      </c>
      <c r="AF97" s="694"/>
      <c r="AG97" s="103" t="str">
        <f t="shared" si="15"/>
        <v/>
      </c>
      <c r="AH97" s="83" t="str">
        <f>IF(ISERROR(VLOOKUP(AJ97,【入力用】個人登録票!$A$21:$Q$50,17,FALSE)),"",VLOOKUP(AJ97,【入力用】個人登録票!$A$21:$Q$50,17,FALSE)) &amp; IF(ISERROR(VLOOKUP(AJ97,【入力用】個人登録票!$A$59:$Q$127,17,FALSE)),"",VLOOKUP(AJ97,【入力用】個人登録票!$A$59:$Q$127,17,FALSE))</f>
        <v/>
      </c>
      <c r="AI97" s="84" t="str">
        <f>IF(ISERROR(VLOOKUP(AJ97,【入力用】個人登録票!$A$21:$P$50,16,FALSE)),"",VLOOKUP(AJ97,【入力用】個人登録票!$A$21:$P$50,16,FALSE)) &amp; IF(ISERROR(VLOOKUP(AJ97,【入力用】個人登録票!$A$59:$P$127,16,FALSE)),"",VLOOKUP(AJ97,【入力用】個人登録票!$A$59:$P$127,16,FALSE))</f>
        <v/>
      </c>
      <c r="AJ97" s="101" t="s">
        <v>443</v>
      </c>
      <c r="AK97" s="102"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87"/>
      <c r="AI98" s="2"/>
    </row>
    <row r="99" spans="1:50" ht="12.75" customHeight="1">
      <c r="C99" s="2"/>
      <c r="D99" s="640" t="s">
        <v>52</v>
      </c>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row>
    <row r="100" spans="1:50" ht="12.75" customHeight="1">
      <c r="C100" s="2"/>
      <c r="D100" s="640" t="s">
        <v>53</v>
      </c>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row>
    <row r="101" spans="1:50" ht="18" customHeight="1" thickBot="1">
      <c r="C101" s="2"/>
      <c r="D101" s="2"/>
      <c r="E101" s="590" t="str">
        <f>E2</f>
        <v>Ａ 表 （日本協会）</v>
      </c>
      <c r="F101" s="591"/>
      <c r="G101" s="591"/>
      <c r="H101" s="3"/>
      <c r="I101" s="3"/>
      <c r="J101" s="3"/>
      <c r="K101" s="3"/>
      <c r="L101" s="705">
        <f>L2</f>
        <v>2025</v>
      </c>
      <c r="M101" s="705"/>
      <c r="N101" s="3" t="s">
        <v>49</v>
      </c>
      <c r="O101" s="3"/>
      <c r="P101" s="3"/>
      <c r="Q101" s="3"/>
      <c r="R101" s="3" t="s">
        <v>50</v>
      </c>
      <c r="S101" s="3"/>
      <c r="T101" s="3"/>
      <c r="U101" s="46" t="s">
        <v>55</v>
      </c>
      <c r="V101" s="758" t="s">
        <v>257</v>
      </c>
      <c r="W101" s="758"/>
      <c r="X101" s="48">
        <f>X2</f>
        <v>1</v>
      </c>
      <c r="Y101" s="48"/>
      <c r="Z101" s="3"/>
      <c r="AA101" s="3"/>
      <c r="AB101" s="3"/>
      <c r="AC101" s="3"/>
      <c r="AD101" s="3"/>
      <c r="AE101" s="3"/>
      <c r="AF101" s="3" t="s">
        <v>51</v>
      </c>
      <c r="AG101" s="2"/>
      <c r="AH101" s="2"/>
      <c r="AI101" s="2"/>
    </row>
    <row r="102" spans="1:50" ht="18.75" customHeight="1">
      <c r="C102" s="50"/>
      <c r="D102" s="51"/>
      <c r="E102" s="51"/>
      <c r="F102" s="52"/>
      <c r="G102" s="53"/>
      <c r="H102" s="727" t="s">
        <v>12</v>
      </c>
      <c r="I102" s="54"/>
      <c r="J102" s="54"/>
      <c r="K102" s="55"/>
      <c r="L102" s="54"/>
      <c r="M102" s="55"/>
      <c r="N102" s="56" t="str">
        <f>IF($N$3="","",$N$3)</f>
        <v>○</v>
      </c>
      <c r="O102" s="56" t="str">
        <f>IF($O$3="","",$O$3)</f>
        <v>○</v>
      </c>
      <c r="P102" s="55"/>
      <c r="Q102" s="55"/>
      <c r="R102" s="55"/>
      <c r="S102" s="55"/>
      <c r="T102" s="55"/>
      <c r="U102" s="55"/>
      <c r="V102" s="55"/>
      <c r="W102" s="55"/>
      <c r="X102" s="55"/>
      <c r="Y102" s="55"/>
      <c r="Z102" s="55"/>
      <c r="AA102" s="55"/>
      <c r="AB102" s="55"/>
      <c r="AC102" s="57"/>
      <c r="AD102" s="50"/>
      <c r="AE102" s="51"/>
      <c r="AF102" s="51"/>
      <c r="AG102" s="51"/>
      <c r="AH102" s="51"/>
      <c r="AI102" s="85"/>
    </row>
    <row r="103" spans="1:50" ht="28.5" customHeight="1">
      <c r="C103" s="724" t="s">
        <v>8</v>
      </c>
      <c r="D103" s="591"/>
      <c r="E103" s="725"/>
      <c r="F103" s="59"/>
      <c r="G103" s="97"/>
      <c r="H103" s="728"/>
      <c r="I103" s="585" t="s">
        <v>13</v>
      </c>
      <c r="J103" s="585" t="s">
        <v>19</v>
      </c>
      <c r="K103" s="585" t="s">
        <v>20</v>
      </c>
      <c r="L103" s="585" t="s">
        <v>21</v>
      </c>
      <c r="M103" s="585" t="s">
        <v>22</v>
      </c>
      <c r="N103" s="585" t="s">
        <v>23</v>
      </c>
      <c r="O103" s="585" t="s">
        <v>24</v>
      </c>
      <c r="P103" s="585" t="s">
        <v>25</v>
      </c>
      <c r="Q103" s="585" t="s">
        <v>26</v>
      </c>
      <c r="R103" s="585" t="s">
        <v>54</v>
      </c>
      <c r="S103" s="585" t="s">
        <v>27</v>
      </c>
      <c r="T103" s="585" t="s">
        <v>28</v>
      </c>
      <c r="U103" s="585" t="s">
        <v>29</v>
      </c>
      <c r="V103" s="585" t="s">
        <v>30</v>
      </c>
      <c r="W103" s="585" t="s">
        <v>31</v>
      </c>
      <c r="X103" s="585" t="s">
        <v>32</v>
      </c>
      <c r="Y103" s="585" t="s">
        <v>33</v>
      </c>
      <c r="Z103" s="585" t="s">
        <v>34</v>
      </c>
      <c r="AA103" s="585" t="s">
        <v>35</v>
      </c>
      <c r="AB103" s="585" t="s">
        <v>36</v>
      </c>
      <c r="AC103" s="598" t="s">
        <v>37</v>
      </c>
      <c r="AD103" s="60">
        <v>1</v>
      </c>
      <c r="AE103" s="701" t="s">
        <v>253</v>
      </c>
      <c r="AF103" s="701"/>
      <c r="AG103" s="701"/>
      <c r="AH103" s="701"/>
      <c r="AI103" s="702"/>
    </row>
    <row r="104" spans="1:50" ht="30" customHeight="1">
      <c r="C104" s="726"/>
      <c r="D104" s="591"/>
      <c r="E104" s="725"/>
      <c r="F104" s="699">
        <f>F71</f>
        <v>0</v>
      </c>
      <c r="G104" s="700"/>
      <c r="H104" s="728"/>
      <c r="I104" s="586"/>
      <c r="J104" s="586"/>
      <c r="K104" s="586"/>
      <c r="L104" s="586"/>
      <c r="M104" s="586"/>
      <c r="N104" s="586"/>
      <c r="O104" s="586"/>
      <c r="P104" s="586"/>
      <c r="Q104" s="586"/>
      <c r="R104" s="586"/>
      <c r="S104" s="586"/>
      <c r="T104" s="586"/>
      <c r="U104" s="586"/>
      <c r="V104" s="586"/>
      <c r="W104" s="586"/>
      <c r="X104" s="586"/>
      <c r="Y104" s="586"/>
      <c r="Z104" s="586"/>
      <c r="AA104" s="586"/>
      <c r="AB104" s="586"/>
      <c r="AC104" s="599"/>
      <c r="AD104" s="61">
        <v>2</v>
      </c>
      <c r="AE104" s="701" t="s">
        <v>46</v>
      </c>
      <c r="AF104" s="701"/>
      <c r="AG104" s="701"/>
      <c r="AH104" s="701"/>
      <c r="AI104" s="702"/>
    </row>
    <row r="105" spans="1:50" ht="9" customHeight="1">
      <c r="C105" s="733" t="s">
        <v>9</v>
      </c>
      <c r="D105" s="591"/>
      <c r="E105" s="725"/>
      <c r="F105" s="59"/>
      <c r="G105" s="62"/>
      <c r="H105" s="728"/>
      <c r="I105" s="586"/>
      <c r="J105" s="586"/>
      <c r="K105" s="586"/>
      <c r="L105" s="586"/>
      <c r="M105" s="586"/>
      <c r="N105" s="586"/>
      <c r="O105" s="586"/>
      <c r="P105" s="586"/>
      <c r="Q105" s="586"/>
      <c r="R105" s="586"/>
      <c r="S105" s="586"/>
      <c r="T105" s="586"/>
      <c r="U105" s="586"/>
      <c r="V105" s="586"/>
      <c r="W105" s="586"/>
      <c r="X105" s="586"/>
      <c r="Y105" s="586"/>
      <c r="Z105" s="586"/>
      <c r="AA105" s="586"/>
      <c r="AB105" s="586"/>
      <c r="AC105" s="599"/>
      <c r="AD105" s="61"/>
      <c r="AE105" s="63"/>
      <c r="AF105" s="63"/>
      <c r="AG105" s="63"/>
      <c r="AH105" s="63"/>
      <c r="AI105" s="86"/>
    </row>
    <row r="106" spans="1:50" ht="27.75" customHeight="1" thickBot="1">
      <c r="C106" s="734"/>
      <c r="D106" s="710"/>
      <c r="E106" s="711"/>
      <c r="F106" s="59"/>
      <c r="G106" s="64">
        <f>G73</f>
        <v>0</v>
      </c>
      <c r="H106" s="729"/>
      <c r="I106" s="587"/>
      <c r="J106" s="587"/>
      <c r="K106" s="587"/>
      <c r="L106" s="587"/>
      <c r="M106" s="587"/>
      <c r="N106" s="587"/>
      <c r="O106" s="587"/>
      <c r="P106" s="587"/>
      <c r="Q106" s="587"/>
      <c r="R106" s="587"/>
      <c r="S106" s="587"/>
      <c r="T106" s="587"/>
      <c r="U106" s="587"/>
      <c r="V106" s="587"/>
      <c r="W106" s="587"/>
      <c r="X106" s="587"/>
      <c r="Y106" s="587"/>
      <c r="Z106" s="587"/>
      <c r="AA106" s="587"/>
      <c r="AB106" s="587"/>
      <c r="AC106" s="600"/>
      <c r="AD106" s="65">
        <v>3</v>
      </c>
      <c r="AE106" s="66" t="s">
        <v>47</v>
      </c>
      <c r="AF106" s="63"/>
      <c r="AG106" s="63"/>
      <c r="AH106" s="63"/>
      <c r="AI106" s="86"/>
    </row>
    <row r="107" spans="1:50" ht="13.5" customHeight="1">
      <c r="C107" s="712" t="s">
        <v>7</v>
      </c>
      <c r="D107" s="713"/>
      <c r="E107" s="714"/>
      <c r="F107" s="671">
        <f>IF($F$8="","",$F$8)</f>
        <v>0</v>
      </c>
      <c r="G107" s="672"/>
      <c r="H107" s="672"/>
      <c r="I107" s="672"/>
      <c r="J107" s="672"/>
      <c r="K107" s="672"/>
      <c r="L107" s="672"/>
      <c r="M107" s="672"/>
      <c r="N107" s="672"/>
      <c r="O107" s="672"/>
      <c r="P107" s="672"/>
      <c r="Q107" s="672"/>
      <c r="R107" s="672"/>
      <c r="S107" s="672"/>
      <c r="T107" s="750" t="s">
        <v>133</v>
      </c>
      <c r="U107" s="750"/>
      <c r="V107" s="750"/>
      <c r="W107" s="750"/>
      <c r="X107" s="750"/>
      <c r="Y107" s="750"/>
      <c r="Z107" s="751" t="s">
        <v>57</v>
      </c>
      <c r="AA107" s="751">
        <f>$AA$8</f>
        <v>0</v>
      </c>
      <c r="AB107" s="604" t="s">
        <v>58</v>
      </c>
      <c r="AC107" s="604" t="s">
        <v>59</v>
      </c>
      <c r="AD107" s="735">
        <v>4</v>
      </c>
      <c r="AE107" s="737" t="s">
        <v>48</v>
      </c>
      <c r="AF107" s="737"/>
      <c r="AG107" s="737"/>
      <c r="AH107" s="737"/>
      <c r="AI107" s="738"/>
    </row>
    <row r="108" spans="1:50" ht="13.5" customHeight="1" thickBot="1">
      <c r="C108" s="734"/>
      <c r="D108" s="710"/>
      <c r="E108" s="711"/>
      <c r="F108" s="673"/>
      <c r="G108" s="674"/>
      <c r="H108" s="674"/>
      <c r="I108" s="674"/>
      <c r="J108" s="674"/>
      <c r="K108" s="674"/>
      <c r="L108" s="674"/>
      <c r="M108" s="674"/>
      <c r="N108" s="674"/>
      <c r="O108" s="674"/>
      <c r="P108" s="674"/>
      <c r="Q108" s="674"/>
      <c r="R108" s="674"/>
      <c r="S108" s="674"/>
      <c r="T108" s="741" t="s">
        <v>134</v>
      </c>
      <c r="U108" s="741"/>
      <c r="V108" s="741"/>
      <c r="W108" s="741"/>
      <c r="X108" s="741"/>
      <c r="Y108" s="741"/>
      <c r="Z108" s="629"/>
      <c r="AA108" s="629"/>
      <c r="AB108" s="605"/>
      <c r="AC108" s="605"/>
      <c r="AD108" s="736"/>
      <c r="AE108" s="739"/>
      <c r="AF108" s="739"/>
      <c r="AG108" s="739"/>
      <c r="AH108" s="739"/>
      <c r="AI108" s="740"/>
    </row>
    <row r="109" spans="1:50" ht="13.5" customHeight="1">
      <c r="C109" s="712" t="s">
        <v>14</v>
      </c>
      <c r="D109" s="713"/>
      <c r="E109" s="714"/>
      <c r="F109" s="67" t="s">
        <v>15</v>
      </c>
      <c r="G109" s="742">
        <f>IF($G$10="","",$G$10)</f>
        <v>0</v>
      </c>
      <c r="H109" s="743"/>
      <c r="I109" s="743"/>
      <c r="J109" s="743"/>
      <c r="K109" s="743"/>
      <c r="L109" s="743"/>
      <c r="M109" s="743"/>
      <c r="N109" s="743"/>
      <c r="O109" s="743"/>
      <c r="P109" s="743"/>
      <c r="Q109" s="743"/>
      <c r="R109" s="743"/>
      <c r="S109" s="743"/>
      <c r="T109" s="743"/>
      <c r="U109" s="743"/>
      <c r="V109" s="743"/>
      <c r="W109" s="743"/>
      <c r="X109" s="743"/>
      <c r="Y109" s="743"/>
      <c r="Z109" s="744"/>
      <c r="AA109" s="759" t="s">
        <v>17</v>
      </c>
      <c r="AB109" s="661" t="s">
        <v>10</v>
      </c>
      <c r="AC109" s="661"/>
      <c r="AD109" s="655"/>
      <c r="AE109" s="655" t="s">
        <v>11</v>
      </c>
      <c r="AF109" s="655"/>
      <c r="AG109" s="68" t="s">
        <v>38</v>
      </c>
      <c r="AH109" s="655" t="s">
        <v>40</v>
      </c>
      <c r="AI109" s="748" t="s">
        <v>41</v>
      </c>
      <c r="AJ109" s="776"/>
      <c r="AU109" s="653"/>
      <c r="AV109" s="653"/>
      <c r="AW109" s="653"/>
      <c r="AX109" s="654"/>
    </row>
    <row r="110" spans="1:50" ht="13.5" customHeight="1" thickBot="1">
      <c r="C110" s="709" t="s">
        <v>6</v>
      </c>
      <c r="D110" s="710"/>
      <c r="E110" s="711"/>
      <c r="F110" s="69">
        <f>IF($F$11="","",$F$11)</f>
        <v>0</v>
      </c>
      <c r="G110" s="745"/>
      <c r="H110" s="746"/>
      <c r="I110" s="746"/>
      <c r="J110" s="746"/>
      <c r="K110" s="746"/>
      <c r="L110" s="746"/>
      <c r="M110" s="746"/>
      <c r="N110" s="746"/>
      <c r="O110" s="746"/>
      <c r="P110" s="746"/>
      <c r="Q110" s="746"/>
      <c r="R110" s="746"/>
      <c r="S110" s="746"/>
      <c r="T110" s="746"/>
      <c r="U110" s="746"/>
      <c r="V110" s="746"/>
      <c r="W110" s="746"/>
      <c r="X110" s="746"/>
      <c r="Y110" s="746"/>
      <c r="Z110" s="747"/>
      <c r="AA110" s="760"/>
      <c r="AB110" s="589"/>
      <c r="AC110" s="589"/>
      <c r="AD110" s="589"/>
      <c r="AE110" s="589"/>
      <c r="AF110" s="589"/>
      <c r="AG110" s="98" t="s">
        <v>39</v>
      </c>
      <c r="AH110" s="589"/>
      <c r="AI110" s="749"/>
      <c r="AJ110" s="776"/>
      <c r="AU110" s="653"/>
      <c r="AV110" s="653"/>
      <c r="AW110" s="653"/>
      <c r="AX110" s="654"/>
    </row>
    <row r="111" spans="1:50" ht="13.5" customHeight="1">
      <c r="C111" s="712" t="s">
        <v>14</v>
      </c>
      <c r="D111" s="713"/>
      <c r="E111" s="714"/>
      <c r="F111" s="71" t="s">
        <v>15</v>
      </c>
      <c r="G111" s="742">
        <f>IF($G$12="","",$G$12)</f>
        <v>0</v>
      </c>
      <c r="H111" s="743"/>
      <c r="I111" s="743"/>
      <c r="J111" s="743"/>
      <c r="K111" s="743"/>
      <c r="L111" s="743"/>
      <c r="M111" s="743"/>
      <c r="N111" s="743"/>
      <c r="O111" s="743"/>
      <c r="P111" s="743"/>
      <c r="Q111" s="743"/>
      <c r="R111" s="743"/>
      <c r="S111" s="743"/>
      <c r="T111" s="743"/>
      <c r="U111" s="743"/>
      <c r="V111" s="743"/>
      <c r="W111" s="743"/>
      <c r="X111" s="743"/>
      <c r="Y111" s="743"/>
      <c r="Z111" s="743"/>
      <c r="AA111" s="596" t="str">
        <f>IF(ISERROR(VLOOKUP(AJ111,【入力用】個人登録票!$A$21:$P$50,2,FALSE)),"",VLOOKUP(AJ111,【入力用】個人登録票!$A$21:$P$50,2,FALSE)) &amp; IF(ISERROR(VLOOKUP(AJ111,【入力用】個人登録票!$A$59:$P$127,2,FALSE)),"",VLOOKUP(AJ111,【入力用】個人登録票!$A$59:$P$127,2,FALSE))</f>
        <v/>
      </c>
      <c r="AB111" s="588" t="str">
        <f>IF(ISERROR(VLOOKUP(AJ111,【入力用】個人登録票!$A$21:$P$50,5,FALSE)),"",VLOOKUP(AJ111,【入力用】個人登録票!$A$21:$P$50,5,FALSE)) &amp; IF(ISERROR(VLOOKUP(AJ111,【入力用】個人登録票!$A$59:$P$127,5,FALSE)),"",VLOOKUP(AJ111,【入力用】個人登録票!$A$59:$P$127,5,FALSE))</f>
        <v/>
      </c>
      <c r="AC111" s="589"/>
      <c r="AD111" s="589"/>
      <c r="AE111" s="636" t="str">
        <f>TEXT(IF(ISERROR(VLOOKUP(AJ111,【入力用】個人登録票!$A$21:$P$50,12,FALSE)),"",VLOOKUP(AJ111,【入力用】個人登録票!$A$21:$P$50,12,FALSE)) &amp; IF(ISERROR(VLOOKUP(AJ111,【入力用】個人登録票!$A$59:$P$127,12,FALSE)),"",VLOOKUP(AJ111,【入力用】個人登録票!$A$59:$P$127,12,FALSE)),"yyyy/m/d")</f>
        <v/>
      </c>
      <c r="AF111" s="637"/>
      <c r="AG111" s="611" t="str">
        <f>IF(AA111="","",$F$8)</f>
        <v/>
      </c>
      <c r="AH111" s="634" t="str">
        <f>IF(ISERROR(VLOOKUP(AJ111,【入力用】個人登録票!$A$21:$Q$50,17,FALSE)),"",VLOOKUP(AJ111,【入力用】個人登録票!$A$21:$Q$50,17,FALSE)) &amp; IF(ISERROR(VLOOKUP(AJ111,【入力用】個人登録票!$A$59:$Q$127,17,FALSE)),"",VLOOKUP(AJ111,【入力用】個人登録票!$A$59:$Q$127,17,FALSE))</f>
        <v/>
      </c>
      <c r="AI111" s="657" t="str">
        <f>IF(ISERROR(VLOOKUP(AJ111,【入力用】個人登録票!$A$21:$P$50,16,FALSE)),"",VLOOKUP(AJ111,【入力用】個人登録票!$A$21:$P$50,16,FALSE)) &amp; IF(ISERROR(VLOOKUP(AJ111,【入力用】個人登録票!$A$59:$P$127,16,FALSE)),"",VLOOKUP(AJ111,【入力用】個人登録票!$A$59:$P$127,16,FALSE))</f>
        <v/>
      </c>
      <c r="AJ111" s="662" t="s">
        <v>364</v>
      </c>
      <c r="AK111" s="663" t="str">
        <f>IF(ISERROR(VLOOKUP(AJ111,#REF!,18,FALSE)),"",VLOOKUP(AJ111,#REF!,18,FALSE)) &amp; IF(ISERROR(VLOOKUP(AJ111,#REF!,18,FALSE)),"",VLOOKUP(AJ111,#REF!,18,FALSE))</f>
        <v/>
      </c>
    </row>
    <row r="112" spans="1:50" ht="13.5" customHeight="1">
      <c r="C112" s="618" t="s">
        <v>5</v>
      </c>
      <c r="D112" s="619"/>
      <c r="E112" s="620"/>
      <c r="F112" s="72">
        <f>IF($F$13="","",$F$13)</f>
        <v>0</v>
      </c>
      <c r="G112" s="752"/>
      <c r="H112" s="753"/>
      <c r="I112" s="753"/>
      <c r="J112" s="753"/>
      <c r="K112" s="753"/>
      <c r="L112" s="753"/>
      <c r="M112" s="753"/>
      <c r="N112" s="753"/>
      <c r="O112" s="753"/>
      <c r="P112" s="753"/>
      <c r="Q112" s="753"/>
      <c r="R112" s="753"/>
      <c r="S112" s="753"/>
      <c r="T112" s="753"/>
      <c r="U112" s="753"/>
      <c r="V112" s="753"/>
      <c r="W112" s="753"/>
      <c r="X112" s="753"/>
      <c r="Y112" s="753"/>
      <c r="Z112" s="753"/>
      <c r="AA112" s="597"/>
      <c r="AB112" s="589"/>
      <c r="AC112" s="589"/>
      <c r="AD112" s="589"/>
      <c r="AE112" s="638"/>
      <c r="AF112" s="639"/>
      <c r="AG112" s="611"/>
      <c r="AH112" s="635"/>
      <c r="AI112" s="658"/>
      <c r="AJ112" s="662"/>
      <c r="AK112" s="664"/>
    </row>
    <row r="113" spans="1:37" ht="13.5" customHeight="1">
      <c r="C113" s="706" t="s">
        <v>4</v>
      </c>
      <c r="D113" s="707"/>
      <c r="E113" s="708"/>
      <c r="F113" s="602">
        <f>IF($F$14="","",$F$14)</f>
        <v>0</v>
      </c>
      <c r="G113" s="602"/>
      <c r="H113" s="602"/>
      <c r="I113" s="602"/>
      <c r="J113" s="602"/>
      <c r="K113" s="602"/>
      <c r="L113" s="602"/>
      <c r="M113" s="602"/>
      <c r="N113" s="677" t="s">
        <v>135</v>
      </c>
      <c r="O113" s="677"/>
      <c r="P113" s="677"/>
      <c r="Q113" s="602">
        <f>IF($Q$14="","",$Q$14)</f>
        <v>0</v>
      </c>
      <c r="R113" s="602"/>
      <c r="S113" s="602"/>
      <c r="T113" s="602"/>
      <c r="U113" s="602"/>
      <c r="V113" s="602"/>
      <c r="W113" s="602"/>
      <c r="X113" s="602"/>
      <c r="Y113" s="602"/>
      <c r="Z113" s="603"/>
      <c r="AA113" s="596" t="str">
        <f>IF(ISERROR(VLOOKUP(AJ113,【入力用】個人登録票!$A$21:$P$50,2,FALSE)),"",VLOOKUP(AJ113,【入力用】個人登録票!$A$21:$P$50,2,FALSE)) &amp; IF(ISERROR(VLOOKUP(AJ113,【入力用】個人登録票!$A$59:$P$127,2,FALSE)),"",VLOOKUP(AJ113,【入力用】個人登録票!$A$59:$P$127,2,FALSE))</f>
        <v/>
      </c>
      <c r="AB113" s="588" t="str">
        <f>IF(ISERROR(VLOOKUP(AJ113,【入力用】個人登録票!$A$21:$P$50,5,FALSE)),"",VLOOKUP(AJ113,【入力用】個人登録票!$A$21:$P$50,5,FALSE)) &amp; IF(ISERROR(VLOOKUP(AJ113,【入力用】個人登録票!$A$59:$P$127,5,FALSE)),"",VLOOKUP(AJ113,【入力用】個人登録票!$A$59:$P$127,5,FALSE))</f>
        <v/>
      </c>
      <c r="AC113" s="589"/>
      <c r="AD113" s="589"/>
      <c r="AE113" s="636" t="str">
        <f>TEXT(IF(ISERROR(VLOOKUP(AJ113,【入力用】個人登録票!$A$21:$P$50,12,FALSE)),"",VLOOKUP(AJ113,【入力用】個人登録票!$A$21:$P$50,12,FALSE)) &amp; IF(ISERROR(VLOOKUP(AJ113,【入力用】個人登録票!$A$59:$P$127,12,FALSE)),"",VLOOKUP(AJ113,【入力用】個人登録票!$A$59:$P$127,12,FALSE)),"yyyy/m/d")</f>
        <v/>
      </c>
      <c r="AF113" s="637"/>
      <c r="AG113" s="611" t="str">
        <f t="shared" ref="AG113" si="16">IF(AA113="","",$F$8)</f>
        <v/>
      </c>
      <c r="AH113" s="634" t="str">
        <f>IF(ISERROR(VLOOKUP(AJ113,【入力用】個人登録票!$A$21:$Q$50,17,FALSE)),"",VLOOKUP(AJ113,【入力用】個人登録票!$A$21:$Q$50,17,FALSE)) &amp; IF(ISERROR(VLOOKUP(AJ113,【入力用】個人登録票!$A$59:$Q$127,17,FALSE)),"",VLOOKUP(AJ113,【入力用】個人登録票!$A$59:$Q$127,17,FALSE))</f>
        <v/>
      </c>
      <c r="AI113" s="657" t="str">
        <f>IF(ISERROR(VLOOKUP(AJ113,【入力用】個人登録票!$A$21:$P$50,16,FALSE)),"",VLOOKUP(AJ113,【入力用】個人登録票!$A$21:$P$50,16,FALSE)) &amp; IF(ISERROR(VLOOKUP(AJ113,【入力用】個人登録票!$A$59:$P$127,16,FALSE)),"",VLOOKUP(AJ113,【入力用】個人登録票!$A$59:$P$127,16,FALSE))</f>
        <v/>
      </c>
      <c r="AJ113" s="662" t="s">
        <v>365</v>
      </c>
      <c r="AK113" s="663" t="str">
        <f>IF(ISERROR(VLOOKUP(AJ113,#REF!,18,FALSE)),"",VLOOKUP(AJ113,#REF!,18,FALSE)) &amp; IF(ISERROR(VLOOKUP(AJ113,#REF!,18,FALSE)),"",VLOOKUP(AJ113,#REF!,18,FALSE))</f>
        <v/>
      </c>
    </row>
    <row r="114" spans="1:37" ht="13.5" customHeight="1" thickBot="1">
      <c r="C114" s="709" t="s">
        <v>3</v>
      </c>
      <c r="D114" s="710"/>
      <c r="E114" s="711"/>
      <c r="F114" s="621"/>
      <c r="G114" s="621"/>
      <c r="H114" s="621"/>
      <c r="I114" s="621"/>
      <c r="J114" s="621"/>
      <c r="K114" s="621"/>
      <c r="L114" s="621"/>
      <c r="M114" s="621"/>
      <c r="N114" s="717" t="s">
        <v>136</v>
      </c>
      <c r="O114" s="717"/>
      <c r="P114" s="717"/>
      <c r="Q114" s="621">
        <f>IF($Q$15="","",$Q$15)</f>
        <v>0</v>
      </c>
      <c r="R114" s="621"/>
      <c r="S114" s="621"/>
      <c r="T114" s="621"/>
      <c r="U114" s="621"/>
      <c r="V114" s="621"/>
      <c r="W114" s="621"/>
      <c r="X114" s="621"/>
      <c r="Y114" s="621"/>
      <c r="Z114" s="622"/>
      <c r="AA114" s="597"/>
      <c r="AB114" s="589"/>
      <c r="AC114" s="589"/>
      <c r="AD114" s="589"/>
      <c r="AE114" s="638"/>
      <c r="AF114" s="639"/>
      <c r="AG114" s="611"/>
      <c r="AH114" s="635"/>
      <c r="AI114" s="658"/>
      <c r="AJ114" s="662"/>
      <c r="AK114" s="664"/>
    </row>
    <row r="115" spans="1:37" ht="13.5" customHeight="1">
      <c r="C115" s="712" t="s">
        <v>14</v>
      </c>
      <c r="D115" s="713"/>
      <c r="E115" s="714"/>
      <c r="F115" s="715">
        <f>IF($F$16="","",$F$16)</f>
        <v>0</v>
      </c>
      <c r="G115" s="715"/>
      <c r="H115" s="715"/>
      <c r="I115" s="715"/>
      <c r="J115" s="715"/>
      <c r="K115" s="715"/>
      <c r="L115" s="715"/>
      <c r="M115" s="715"/>
      <c r="N115" s="612" t="s">
        <v>64</v>
      </c>
      <c r="O115" s="613"/>
      <c r="P115" s="614"/>
      <c r="Q115" s="715">
        <f>IF($Q$16="","",$Q$16)</f>
        <v>0</v>
      </c>
      <c r="R115" s="715"/>
      <c r="S115" s="715"/>
      <c r="T115" s="715"/>
      <c r="U115" s="715"/>
      <c r="V115" s="715"/>
      <c r="W115" s="715"/>
      <c r="X115" s="715"/>
      <c r="Y115" s="715"/>
      <c r="Z115" s="716"/>
      <c r="AA115" s="596" t="str">
        <f>IF(ISERROR(VLOOKUP(AJ115,【入力用】個人登録票!$A$21:$P$50,2,FALSE)),"",VLOOKUP(AJ115,【入力用】個人登録票!$A$21:$P$50,2,FALSE)) &amp; IF(ISERROR(VLOOKUP(AJ115,【入力用】個人登録票!$A$59:$P$127,2,FALSE)),"",VLOOKUP(AJ115,【入力用】個人登録票!$A$59:$P$127,2,FALSE))</f>
        <v/>
      </c>
      <c r="AB115" s="588" t="str">
        <f>IF(ISERROR(VLOOKUP(AJ115,【入力用】個人登録票!$A$21:$P$50,5,FALSE)),"",VLOOKUP(AJ115,【入力用】個人登録票!$A$21:$P$50,5,FALSE)) &amp; IF(ISERROR(VLOOKUP(AJ115,【入力用】個人登録票!$A$59:$P$127,5,FALSE)),"",VLOOKUP(AJ115,【入力用】個人登録票!$A$59:$P$127,5,FALSE))</f>
        <v/>
      </c>
      <c r="AC115" s="589"/>
      <c r="AD115" s="589"/>
      <c r="AE115" s="636" t="str">
        <f>TEXT(IF(ISERROR(VLOOKUP(AJ115,【入力用】個人登録票!$A$21:$P$50,12,FALSE)),"",VLOOKUP(AJ115,【入力用】個人登録票!$A$21:$P$50,12,FALSE)) &amp; IF(ISERROR(VLOOKUP(AJ115,【入力用】個人登録票!$A$59:$P$127,12,FALSE)),"",VLOOKUP(AJ115,【入力用】個人登録票!$A$59:$P$127,12,FALSE)),"yyyy/m/d")</f>
        <v/>
      </c>
      <c r="AF115" s="637"/>
      <c r="AG115" s="611" t="str">
        <f t="shared" ref="AG115" si="17">IF(AA115="","",$F$8)</f>
        <v/>
      </c>
      <c r="AH115" s="634" t="str">
        <f>IF(ISERROR(VLOOKUP(AJ115,【入力用】個人登録票!$A$21:$Q$50,17,FALSE)),"",VLOOKUP(AJ115,【入力用】個人登録票!$A$21:$Q$50,17,FALSE)) &amp; IF(ISERROR(VLOOKUP(AJ115,【入力用】個人登録票!$A$59:$Q$127,17,FALSE)),"",VLOOKUP(AJ115,【入力用】個人登録票!$A$59:$Q$127,17,FALSE))</f>
        <v/>
      </c>
      <c r="AI115" s="657" t="str">
        <f>IF(ISERROR(VLOOKUP(AJ115,【入力用】個人登録票!$A$21:$P$50,16,FALSE)),"",VLOOKUP(AJ115,【入力用】個人登録票!$A$21:$P$50,16,FALSE)) &amp; IF(ISERROR(VLOOKUP(AJ115,【入力用】個人登録票!$A$59:$P$127,16,FALSE)),"",VLOOKUP(AJ115,【入力用】個人登録票!$A$59:$P$127,16,FALSE))</f>
        <v/>
      </c>
      <c r="AJ115" s="662" t="s">
        <v>366</v>
      </c>
      <c r="AK115" s="663" t="str">
        <f>IF(ISERROR(VLOOKUP(AJ115,#REF!,18,FALSE)),"",VLOOKUP(AJ115,#REF!,18,FALSE)) &amp; IF(ISERROR(VLOOKUP(AJ115,#REF!,18,FALSE)),"",VLOOKUP(AJ115,#REF!,18,FALSE))</f>
        <v/>
      </c>
    </row>
    <row r="116" spans="1:37" ht="13.5" customHeight="1">
      <c r="C116" s="618" t="s">
        <v>2</v>
      </c>
      <c r="D116" s="619"/>
      <c r="E116" s="620"/>
      <c r="F116" s="602"/>
      <c r="G116" s="602"/>
      <c r="H116" s="602"/>
      <c r="I116" s="602"/>
      <c r="J116" s="602"/>
      <c r="K116" s="602"/>
      <c r="L116" s="602"/>
      <c r="M116" s="602"/>
      <c r="N116" s="615"/>
      <c r="O116" s="616"/>
      <c r="P116" s="617"/>
      <c r="Q116" s="602" t="str">
        <f>IF(【印刷用】日本協会登録用紙!Q83="","",【印刷用】日本協会登録用紙!Q83)</f>
        <v/>
      </c>
      <c r="R116" s="602"/>
      <c r="S116" s="602"/>
      <c r="T116" s="602"/>
      <c r="U116" s="602"/>
      <c r="V116" s="602"/>
      <c r="W116" s="602"/>
      <c r="X116" s="602"/>
      <c r="Y116" s="602"/>
      <c r="Z116" s="603"/>
      <c r="AA116" s="597"/>
      <c r="AB116" s="589"/>
      <c r="AC116" s="589"/>
      <c r="AD116" s="589"/>
      <c r="AE116" s="638"/>
      <c r="AF116" s="639"/>
      <c r="AG116" s="611"/>
      <c r="AH116" s="635"/>
      <c r="AI116" s="658"/>
      <c r="AJ116" s="662"/>
      <c r="AK116" s="664"/>
    </row>
    <row r="117" spans="1:37" ht="13.5" customHeight="1">
      <c r="C117" s="769" t="s">
        <v>17</v>
      </c>
      <c r="D117" s="770"/>
      <c r="E117" s="589" t="s">
        <v>10</v>
      </c>
      <c r="F117" s="589"/>
      <c r="G117" s="589" t="s">
        <v>11</v>
      </c>
      <c r="H117" s="589"/>
      <c r="I117" s="632" t="s">
        <v>38</v>
      </c>
      <c r="J117" s="632"/>
      <c r="K117" s="632"/>
      <c r="L117" s="632"/>
      <c r="M117" s="632"/>
      <c r="N117" s="632"/>
      <c r="O117" s="589" t="s">
        <v>40</v>
      </c>
      <c r="P117" s="589"/>
      <c r="Q117" s="589"/>
      <c r="R117" s="589"/>
      <c r="S117" s="589"/>
      <c r="T117" s="589"/>
      <c r="U117" s="589"/>
      <c r="V117" s="589"/>
      <c r="W117" s="589" t="s">
        <v>41</v>
      </c>
      <c r="X117" s="589"/>
      <c r="Y117" s="589"/>
      <c r="Z117" s="623"/>
      <c r="AA117" s="596" t="str">
        <f>IF(ISERROR(VLOOKUP(AJ117,【入力用】個人登録票!$A$21:$P$50,2,FALSE)),"",VLOOKUP(AJ117,【入力用】個人登録票!$A$21:$P$50,2,FALSE)) &amp; IF(ISERROR(VLOOKUP(AJ117,【入力用】個人登録票!$A$59:$P$127,2,FALSE)),"",VLOOKUP(AJ117,【入力用】個人登録票!$A$59:$P$127,2,FALSE))</f>
        <v/>
      </c>
      <c r="AB117" s="588" t="str">
        <f>IF(ISERROR(VLOOKUP(AJ117,【入力用】個人登録票!$A$21:$P$50,5,FALSE)),"",VLOOKUP(AJ117,【入力用】個人登録票!$A$21:$P$50,5,FALSE)) &amp; IF(ISERROR(VLOOKUP(AJ117,【入力用】個人登録票!$A$59:$P$127,5,FALSE)),"",VLOOKUP(AJ117,【入力用】個人登録票!$A$59:$P$127,5,FALSE))</f>
        <v/>
      </c>
      <c r="AC117" s="589"/>
      <c r="AD117" s="589"/>
      <c r="AE117" s="636" t="str">
        <f>TEXT(IF(ISERROR(VLOOKUP(AJ117,【入力用】個人登録票!$A$21:$P$50,12,FALSE)),"",VLOOKUP(AJ117,【入力用】個人登録票!$A$21:$P$50,12,FALSE)) &amp; IF(ISERROR(VLOOKUP(AJ117,【入力用】個人登録票!$A$59:$P$127,12,FALSE)),"",VLOOKUP(AJ117,【入力用】個人登録票!$A$59:$P$127,12,FALSE)),"yyyy/m/d")</f>
        <v/>
      </c>
      <c r="AF117" s="637"/>
      <c r="AG117" s="611" t="str">
        <f t="shared" ref="AG117" si="18">IF(AA117="","",$F$8)</f>
        <v/>
      </c>
      <c r="AH117" s="634" t="str">
        <f>IF(ISERROR(VLOOKUP(AJ117,【入力用】個人登録票!$A$21:$Q$50,17,FALSE)),"",VLOOKUP(AJ117,【入力用】個人登録票!$A$21:$Q$50,17,FALSE)) &amp; IF(ISERROR(VLOOKUP(AJ117,【入力用】個人登録票!$A$59:$Q$127,17,FALSE)),"",VLOOKUP(AJ117,【入力用】個人登録票!$A$59:$Q$127,17,FALSE))</f>
        <v/>
      </c>
      <c r="AI117" s="657" t="str">
        <f>IF(ISERROR(VLOOKUP(AJ117,【入力用】個人登録票!$A$21:$P$50,16,FALSE)),"",VLOOKUP(AJ117,【入力用】個人登録票!$A$21:$P$50,16,FALSE)) &amp; IF(ISERROR(VLOOKUP(AJ117,【入力用】個人登録票!$A$59:$P$127,16,FALSE)),"",VLOOKUP(AJ117,【入力用】個人登録票!$A$59:$P$127,16,FALSE))</f>
        <v/>
      </c>
      <c r="AJ117" s="662"/>
      <c r="AK117" s="663" t="str">
        <f>IF(ISERROR(VLOOKUP(AJ117,#REF!,18,FALSE)),"",VLOOKUP(AJ117,#REF!,18,FALSE)) &amp; IF(ISERROR(VLOOKUP(AJ117,#REF!,18,FALSE)),"",VLOOKUP(AJ117,#REF!,18,FALSE))</f>
        <v/>
      </c>
    </row>
    <row r="118" spans="1:37" ht="13.5" customHeight="1">
      <c r="C118" s="771"/>
      <c r="D118" s="772"/>
      <c r="E118" s="589"/>
      <c r="F118" s="589"/>
      <c r="G118" s="589"/>
      <c r="H118" s="589"/>
      <c r="I118" s="631" t="s">
        <v>39</v>
      </c>
      <c r="J118" s="631"/>
      <c r="K118" s="631"/>
      <c r="L118" s="631"/>
      <c r="M118" s="631"/>
      <c r="N118" s="631"/>
      <c r="O118" s="589"/>
      <c r="P118" s="589"/>
      <c r="Q118" s="589"/>
      <c r="R118" s="589"/>
      <c r="S118" s="589"/>
      <c r="T118" s="589"/>
      <c r="U118" s="589"/>
      <c r="V118" s="589"/>
      <c r="W118" s="589"/>
      <c r="X118" s="589"/>
      <c r="Y118" s="589"/>
      <c r="Z118" s="623"/>
      <c r="AA118" s="597"/>
      <c r="AB118" s="589"/>
      <c r="AC118" s="589"/>
      <c r="AD118" s="589"/>
      <c r="AE118" s="638"/>
      <c r="AF118" s="639"/>
      <c r="AG118" s="611"/>
      <c r="AH118" s="635"/>
      <c r="AI118" s="658"/>
      <c r="AJ118" s="662"/>
      <c r="AK118" s="664"/>
    </row>
    <row r="119" spans="1:37" ht="27" customHeight="1">
      <c r="A119" s="75" t="s">
        <v>444</v>
      </c>
      <c r="B119" s="81" t="str">
        <f>IF(ISERROR(VLOOKUP(A119,#REF!,18,FALSE)),"",VLOOKUP(A119,#REF!,18,FALSE)) &amp; IF(ISERROR(VLOOKUP(A119,#REF!,18,FALSE)),"",VLOOKUP(A119,#REF!,18,FALSE))</f>
        <v/>
      </c>
      <c r="C119" s="755" t="str">
        <f>IF(ISERROR(VLOOKUP(A119,【入力用】個人登録票!$A$21:$P$50,2,FALSE)),"",VLOOKUP(A119,【入力用】個人登録票!$A$21:$P$50,2,FALSE)) &amp; IF(ISERROR(VLOOKUP(A119,【入力用】個人登録票!$A$59:$P$127,2,FALSE)),"",VLOOKUP(A119,【入力用】個人登録票!$A$59:$P$127,2,FALSE))</f>
        <v/>
      </c>
      <c r="D119" s="756"/>
      <c r="E119" s="623" t="str">
        <f>IF(ISERROR(VLOOKUP(A119,【入力用】個人登録票!$A$21:$P$50,5,FALSE)),"",VLOOKUP(A119,【入力用】個人登録票!$A$21:$P$50,5,FALSE)) &amp; IF(ISERROR(VLOOKUP(A119,【入力用】個人登録票!$A$59:$P$127,5,FALSE)),"",VLOOKUP(A119,【入力用】個人登録票!$A$59:$P$127,5,FALSE))</f>
        <v/>
      </c>
      <c r="F119" s="607"/>
      <c r="G119" s="754" t="str">
        <f>TEXT(IF(ISERROR(VLOOKUP(A119,【入力用】個人登録票!$A$21:$P$50,12,FALSE)),"",VLOOKUP(A119,【入力用】個人登録票!$A$21:$P$50,12,FALSE)) &amp; IF(ISERROR(VLOOKUP(A119,【入力用】個人登録票!$A$59:$P$127,12,FALSE)),"",VLOOKUP(A119,【入力用】個人登録票!$A$59:$P$127,12,FALSE)),"yyyy/m/d")</f>
        <v/>
      </c>
      <c r="H119" s="754"/>
      <c r="I119" s="754" t="str">
        <f t="shared" ref="I119" si="19">IF(C119="","",$F$8)</f>
        <v/>
      </c>
      <c r="J119" s="754"/>
      <c r="K119" s="754"/>
      <c r="L119" s="754"/>
      <c r="M119" s="754"/>
      <c r="N119" s="754"/>
      <c r="O119" s="783" t="str">
        <f>IF(ISERROR(VLOOKUP(A119,【入力用】個人登録票!$A$21:$Q$50,17,FALSE)),"",VLOOKUP(A119,【入力用】個人登録票!$A$21:$Q$50,17,FALSE)) &amp; IF(ISERROR(VLOOKUP(A119,【入力用】個人登録票!$A$59:$Q$127,17,FALSE)),"",VLOOKUP(A119,【入力用】個人登録票!$A$59:$Q$127,17,FALSE))</f>
        <v/>
      </c>
      <c r="P119" s="647"/>
      <c r="Q119" s="647"/>
      <c r="R119" s="647"/>
      <c r="S119" s="647"/>
      <c r="T119" s="647"/>
      <c r="U119" s="647"/>
      <c r="V119" s="648"/>
      <c r="W119" s="765" t="str">
        <f>IF(ISERROR(VLOOKUP(A119,【入力用】個人登録票!$A$21:$P$50,16,FALSE)),"",VLOOKUP(A119,【入力用】個人登録票!$A$21:$P$50,16,FALSE)) &amp; IF(ISERROR(VLOOKUP(A119,【入力用】個人登録票!$A$59:$P$127,16,FALSE)),"",VLOOKUP(A119,【入力用】個人登録票!$A$59:$P$127,16,FALSE))</f>
        <v/>
      </c>
      <c r="X119" s="784"/>
      <c r="Y119" s="784"/>
      <c r="Z119" s="785"/>
      <c r="AA119" s="79" t="str">
        <f>IF(ISERROR(VLOOKUP(AJ119,【入力用】個人登録票!$A$21:$P$50,2,FALSE)),"",VLOOKUP(AJ119,【入力用】個人登録票!$A$21:$P$50,2,FALSE)) &amp; IF(ISERROR(VLOOKUP(AJ119,【入力用】個人登録票!$A$59:$P$127,2,FALSE)),"",VLOOKUP(AJ119,【入力用】個人登録票!$A$59:$P$127,2,FALSE))</f>
        <v/>
      </c>
      <c r="AB119" s="606" t="str">
        <f>IF(ISERROR(VLOOKUP(AJ119,【入力用】個人登録票!$A$21:$P$50,5,FALSE)),"",VLOOKUP(AJ119,【入力用】個人登録票!$A$21:$P$50,5,FALSE)) &amp; IF(ISERROR(VLOOKUP(AJ119,【入力用】個人登録票!$A$59:$P$127,5,FALSE)),"",VLOOKUP(AJ119,【入力用】個人登録票!$A$59:$P$127,5,FALSE))</f>
        <v/>
      </c>
      <c r="AC119" s="649"/>
      <c r="AD119" s="607"/>
      <c r="AE119" s="644" t="str">
        <f>TEXT(IF(ISERROR(VLOOKUP(AJ119,【入力用】個人登録票!$A$21:$P$50,12,FALSE)),"",VLOOKUP(AJ119,【入力用】個人登録票!$A$21:$P$50,12,FALSE)) &amp; IF(ISERROR(VLOOKUP(AJ119,【入力用】個人登録票!$A$59:$P$127,12,FALSE)),"",VLOOKUP(AJ119,【入力用】個人登録票!$A$59:$P$127,12,FALSE)),"yyyy/m/d")</f>
        <v/>
      </c>
      <c r="AF119" s="645"/>
      <c r="AG119" s="99" t="str">
        <f t="shared" ref="AG119" si="20">IF(AA119="","",$F$8)</f>
        <v/>
      </c>
      <c r="AH119" s="100" t="str">
        <f>IF(ISERROR(VLOOKUP(AJ119,【入力用】個人登録票!$A$21:$Q$50,17,FALSE)),"",VLOOKUP(AJ119,【入力用】個人登録票!$A$21:$Q$50,17,FALSE)) &amp; IF(ISERROR(VLOOKUP(AJ119,【入力用】個人登録票!$A$59:$Q$127,17,FALSE)),"",VLOOKUP(AJ119,【入力用】個人登録票!$A$59:$Q$127,17,FALSE))</f>
        <v/>
      </c>
      <c r="AI119" s="80" t="str">
        <f>IF(ISERROR(VLOOKUP(AJ119,【入力用】個人登録票!$A$21:$P$50,16,FALSE)),"",VLOOKUP(AJ119,【入力用】個人登録票!$A$21:$P$50,16,FALSE)) &amp; IF(ISERROR(VLOOKUP(AJ119,【入力用】個人登録票!$A$59:$P$127,16,FALSE)),"",VLOOKUP(AJ119,【入力用】個人登録票!$A$59:$P$127,16,FALSE))</f>
        <v/>
      </c>
      <c r="AJ119" s="101"/>
      <c r="AK119" s="102" t="str">
        <f>IF(ISERROR(VLOOKUP(AJ119,#REF!,18,FALSE)),"",VLOOKUP(AJ119,#REF!,18,FALSE)) &amp; IF(ISERROR(VLOOKUP(AJ119,#REF!,18,FALSE)),"",VLOOKUP(AJ119,#REF!,18,FALSE))</f>
        <v/>
      </c>
    </row>
    <row r="120" spans="1:37" ht="27" customHeight="1">
      <c r="A120" s="75" t="s">
        <v>445</v>
      </c>
      <c r="B120" s="81" t="str">
        <f>IF(ISERROR(VLOOKUP(A120,#REF!,18,FALSE)),"",VLOOKUP(A120,#REF!,18,FALSE)) &amp; IF(ISERROR(VLOOKUP(A120,#REF!,18,FALSE)),"",VLOOKUP(A120,#REF!,18,FALSE))</f>
        <v/>
      </c>
      <c r="C120" s="755" t="str">
        <f>IF(ISERROR(VLOOKUP(A120,【入力用】個人登録票!$A$21:$P$50,2,FALSE)),"",VLOOKUP(A120,【入力用】個人登録票!$A$21:$P$50,2,FALSE)) &amp; IF(ISERROR(VLOOKUP(A120,【入力用】個人登録票!$A$59:$P$127,2,FALSE)),"",VLOOKUP(A120,【入力用】個人登録票!$A$59:$P$127,2,FALSE))</f>
        <v/>
      </c>
      <c r="D120" s="756"/>
      <c r="E120" s="623" t="str">
        <f>IF(ISERROR(VLOOKUP(A120,【入力用】個人登録票!$A$21:$P$50,5,FALSE)),"",VLOOKUP(A120,【入力用】個人登録票!$A$21:$P$50,5,FALSE)) &amp; IF(ISERROR(VLOOKUP(A120,【入力用】個人登録票!$A$59:$P$127,5,FALSE)),"",VLOOKUP(A120,【入力用】個人登録票!$A$59:$P$127,5,FALSE))</f>
        <v/>
      </c>
      <c r="F120" s="607"/>
      <c r="G120" s="754" t="str">
        <f>TEXT(IF(ISERROR(VLOOKUP(A120,【入力用】個人登録票!$A$21:$P$50,12,FALSE)),"",VLOOKUP(A120,【入力用】個人登録票!$A$21:$P$50,12,FALSE)) &amp; IF(ISERROR(VLOOKUP(A120,【入力用】個人登録票!$A$59:$P$127,12,FALSE)),"",VLOOKUP(A120,【入力用】個人登録票!$A$59:$P$127,12,FALSE)),"yyyy/m/d")</f>
        <v/>
      </c>
      <c r="H120" s="754"/>
      <c r="I120" s="754" t="str">
        <f t="shared" ref="I120:I130" si="21">IF(C120="","",$F$8)</f>
        <v/>
      </c>
      <c r="J120" s="754"/>
      <c r="K120" s="754"/>
      <c r="L120" s="754"/>
      <c r="M120" s="754"/>
      <c r="N120" s="754"/>
      <c r="O120" s="783" t="str">
        <f>IF(ISERROR(VLOOKUP(A120,【入力用】個人登録票!$A$21:$Q$50,17,FALSE)),"",VLOOKUP(A120,【入力用】個人登録票!$A$21:$Q$50,17,FALSE)) &amp; IF(ISERROR(VLOOKUP(A120,【入力用】個人登録票!$A$59:$Q$127,17,FALSE)),"",VLOOKUP(A120,【入力用】個人登録票!$A$59:$Q$127,17,FALSE))</f>
        <v/>
      </c>
      <c r="P120" s="647"/>
      <c r="Q120" s="647"/>
      <c r="R120" s="647"/>
      <c r="S120" s="647"/>
      <c r="T120" s="647"/>
      <c r="U120" s="647"/>
      <c r="V120" s="648"/>
      <c r="W120" s="765" t="str">
        <f>IF(ISERROR(VLOOKUP(A120,【入力用】個人登録票!$A$21:$P$50,16,FALSE)),"",VLOOKUP(A120,【入力用】個人登録票!$A$21:$P$50,16,FALSE)) &amp; IF(ISERROR(VLOOKUP(A120,【入力用】個人登録票!$A$59:$P$127,16,FALSE)),"",VLOOKUP(A120,【入力用】個人登録票!$A$59:$P$127,16,FALSE))</f>
        <v/>
      </c>
      <c r="X120" s="784"/>
      <c r="Y120" s="784"/>
      <c r="Z120" s="785"/>
      <c r="AA120" s="79" t="str">
        <f>IF(ISERROR(VLOOKUP(AJ120,【入力用】個人登録票!$A$21:$P$50,2,FALSE)),"",VLOOKUP(AJ120,【入力用】個人登録票!$A$21:$P$50,2,FALSE)) &amp; IF(ISERROR(VLOOKUP(AJ120,【入力用】個人登録票!$A$59:$P$127,2,FALSE)),"",VLOOKUP(AJ120,【入力用】個人登録票!$A$59:$P$127,2,FALSE))</f>
        <v/>
      </c>
      <c r="AB120" s="606" t="str">
        <f>IF(ISERROR(VLOOKUP(AJ120,【入力用】個人登録票!$A$21:$P$50,5,FALSE)),"",VLOOKUP(AJ120,【入力用】個人登録票!$A$21:$P$50,5,FALSE)) &amp; IF(ISERROR(VLOOKUP(AJ120,【入力用】個人登録票!$A$59:$P$127,5,FALSE)),"",VLOOKUP(AJ120,【入力用】個人登録票!$A$59:$P$127,5,FALSE))</f>
        <v/>
      </c>
      <c r="AC120" s="649"/>
      <c r="AD120" s="607"/>
      <c r="AE120" s="644" t="str">
        <f>TEXT(IF(ISERROR(VLOOKUP(AJ120,【入力用】個人登録票!$A$21:$P$50,12,FALSE)),"",VLOOKUP(AJ120,【入力用】個人登録票!$A$21:$P$50,12,FALSE)) &amp; IF(ISERROR(VLOOKUP(AJ120,【入力用】個人登録票!$A$59:$P$127,12,FALSE)),"",VLOOKUP(AJ120,【入力用】個人登録票!$A$59:$P$127,12,FALSE)),"yyyy/m/d")</f>
        <v/>
      </c>
      <c r="AF120" s="645"/>
      <c r="AG120" s="99" t="str">
        <f t="shared" ref="AG120:AG130" si="22">IF(AA120="","",$F$8)</f>
        <v/>
      </c>
      <c r="AH120" s="100" t="str">
        <f>IF(ISERROR(VLOOKUP(AJ120,【入力用】個人登録票!$A$21:$Q$50,17,FALSE)),"",VLOOKUP(AJ120,【入力用】個人登録票!$A$21:$Q$50,17,FALSE)) &amp; IF(ISERROR(VLOOKUP(AJ120,【入力用】個人登録票!$A$59:$Q$127,17,FALSE)),"",VLOOKUP(AJ120,【入力用】個人登録票!$A$59:$Q$127,17,FALSE))</f>
        <v/>
      </c>
      <c r="AI120" s="80" t="str">
        <f>IF(ISERROR(VLOOKUP(AJ120,【入力用】個人登録票!$A$21:$P$50,16,FALSE)),"",VLOOKUP(AJ120,【入力用】個人登録票!$A$21:$P$50,16,FALSE)) &amp; IF(ISERROR(VLOOKUP(AJ120,【入力用】個人登録票!$A$59:$P$127,16,FALSE)),"",VLOOKUP(AJ120,【入力用】個人登録票!$A$59:$P$127,16,FALSE))</f>
        <v/>
      </c>
      <c r="AJ120" s="101"/>
      <c r="AK120" s="102" t="str">
        <f>IF(ISERROR(VLOOKUP(AJ120,#REF!,18,FALSE)),"",VLOOKUP(AJ120,#REF!,18,FALSE)) &amp; IF(ISERROR(VLOOKUP(AJ120,#REF!,18,FALSE)),"",VLOOKUP(AJ120,#REF!,18,FALSE))</f>
        <v/>
      </c>
    </row>
    <row r="121" spans="1:37" ht="27" customHeight="1">
      <c r="A121" s="75" t="s">
        <v>446</v>
      </c>
      <c r="B121" s="81" t="str">
        <f>IF(ISERROR(VLOOKUP(A121,#REF!,18,FALSE)),"",VLOOKUP(A121,#REF!,18,FALSE)) &amp; IF(ISERROR(VLOOKUP(A121,#REF!,18,FALSE)),"",VLOOKUP(A121,#REF!,18,FALSE))</f>
        <v/>
      </c>
      <c r="C121" s="755" t="str">
        <f>IF(ISERROR(VLOOKUP(A121,【入力用】個人登録票!$A$21:$P$50,2,FALSE)),"",VLOOKUP(A121,【入力用】個人登録票!$A$21:$P$50,2,FALSE)) &amp; IF(ISERROR(VLOOKUP(A121,【入力用】個人登録票!$A$59:$P$127,2,FALSE)),"",VLOOKUP(A121,【入力用】個人登録票!$A$59:$P$127,2,FALSE))</f>
        <v/>
      </c>
      <c r="D121" s="756"/>
      <c r="E121" s="623" t="str">
        <f>IF(ISERROR(VLOOKUP(A121,【入力用】個人登録票!$A$21:$P$50,5,FALSE)),"",VLOOKUP(A121,【入力用】個人登録票!$A$21:$P$50,5,FALSE)) &amp; IF(ISERROR(VLOOKUP(A121,【入力用】個人登録票!$A$59:$P$127,5,FALSE)),"",VLOOKUP(A121,【入力用】個人登録票!$A$59:$P$127,5,FALSE))</f>
        <v/>
      </c>
      <c r="F121" s="607"/>
      <c r="G121" s="754" t="str">
        <f>TEXT(IF(ISERROR(VLOOKUP(A121,【入力用】個人登録票!$A$21:$P$50,12,FALSE)),"",VLOOKUP(A121,【入力用】個人登録票!$A$21:$P$50,12,FALSE)) &amp; IF(ISERROR(VLOOKUP(A121,【入力用】個人登録票!$A$59:$P$127,12,FALSE)),"",VLOOKUP(A121,【入力用】個人登録票!$A$59:$P$127,12,FALSE)),"yyyy/m/d")</f>
        <v/>
      </c>
      <c r="H121" s="754"/>
      <c r="I121" s="754" t="str">
        <f t="shared" si="21"/>
        <v/>
      </c>
      <c r="J121" s="754"/>
      <c r="K121" s="754"/>
      <c r="L121" s="754"/>
      <c r="M121" s="754"/>
      <c r="N121" s="754"/>
      <c r="O121" s="783" t="str">
        <f>IF(ISERROR(VLOOKUP(A121,【入力用】個人登録票!$A$21:$Q$50,17,FALSE)),"",VLOOKUP(A121,【入力用】個人登録票!$A$21:$Q$50,17,FALSE)) &amp; IF(ISERROR(VLOOKUP(A121,【入力用】個人登録票!$A$59:$Q$127,17,FALSE)),"",VLOOKUP(A121,【入力用】個人登録票!$A$59:$Q$127,17,FALSE))</f>
        <v/>
      </c>
      <c r="P121" s="647"/>
      <c r="Q121" s="647"/>
      <c r="R121" s="647"/>
      <c r="S121" s="647"/>
      <c r="T121" s="647"/>
      <c r="U121" s="647"/>
      <c r="V121" s="648"/>
      <c r="W121" s="765" t="str">
        <f>IF(ISERROR(VLOOKUP(A121,【入力用】個人登録票!$A$21:$P$50,16,FALSE)),"",VLOOKUP(A121,【入力用】個人登録票!$A$21:$P$50,16,FALSE)) &amp; IF(ISERROR(VLOOKUP(A121,【入力用】個人登録票!$A$59:$P$127,16,FALSE)),"",VLOOKUP(A121,【入力用】個人登録票!$A$59:$P$127,16,FALSE))</f>
        <v/>
      </c>
      <c r="X121" s="784"/>
      <c r="Y121" s="784"/>
      <c r="Z121" s="785"/>
      <c r="AA121" s="79" t="str">
        <f>IF(ISERROR(VLOOKUP(AJ121,【入力用】個人登録票!$A$21:$P$50,2,FALSE)),"",VLOOKUP(AJ121,【入力用】個人登録票!$A$21:$P$50,2,FALSE)) &amp; IF(ISERROR(VLOOKUP(AJ121,【入力用】個人登録票!$A$59:$P$127,2,FALSE)),"",VLOOKUP(AJ121,【入力用】個人登録票!$A$59:$P$127,2,FALSE))</f>
        <v/>
      </c>
      <c r="AB121" s="606" t="str">
        <f>IF(ISERROR(VLOOKUP(AJ121,【入力用】個人登録票!$A$21:$P$50,5,FALSE)),"",VLOOKUP(AJ121,【入力用】個人登録票!$A$21:$P$50,5,FALSE)) &amp; IF(ISERROR(VLOOKUP(AJ121,【入力用】個人登録票!$A$59:$P$127,5,FALSE)),"",VLOOKUP(AJ121,【入力用】個人登録票!$A$59:$P$127,5,FALSE))</f>
        <v/>
      </c>
      <c r="AC121" s="649"/>
      <c r="AD121" s="607"/>
      <c r="AE121" s="644" t="str">
        <f>TEXT(IF(ISERROR(VLOOKUP(AJ121,【入力用】個人登録票!$A$21:$P$50,12,FALSE)),"",VLOOKUP(AJ121,【入力用】個人登録票!$A$21:$P$50,12,FALSE)) &amp; IF(ISERROR(VLOOKUP(AJ121,【入力用】個人登録票!$A$59:$P$127,12,FALSE)),"",VLOOKUP(AJ121,【入力用】個人登録票!$A$59:$P$127,12,FALSE)),"yyyy/m/d")</f>
        <v/>
      </c>
      <c r="AF121" s="645"/>
      <c r="AG121" s="99" t="str">
        <f t="shared" si="22"/>
        <v/>
      </c>
      <c r="AH121" s="100" t="str">
        <f>IF(ISERROR(VLOOKUP(AJ121,【入力用】個人登録票!$A$21:$Q$50,17,FALSE)),"",VLOOKUP(AJ121,【入力用】個人登録票!$A$21:$Q$50,17,FALSE)) &amp; IF(ISERROR(VLOOKUP(AJ121,【入力用】個人登録票!$A$59:$Q$127,17,FALSE)),"",VLOOKUP(AJ121,【入力用】個人登録票!$A$59:$Q$127,17,FALSE))</f>
        <v/>
      </c>
      <c r="AI121" s="80" t="str">
        <f>IF(ISERROR(VLOOKUP(AJ121,【入力用】個人登録票!$A$21:$P$50,16,FALSE)),"",VLOOKUP(AJ121,【入力用】個人登録票!$A$21:$P$50,16,FALSE)) &amp; IF(ISERROR(VLOOKUP(AJ121,【入力用】個人登録票!$A$59:$P$127,16,FALSE)),"",VLOOKUP(AJ121,【入力用】個人登録票!$A$59:$P$127,16,FALSE))</f>
        <v/>
      </c>
      <c r="AJ121" s="101"/>
      <c r="AK121" s="102" t="str">
        <f>IF(ISERROR(VLOOKUP(AJ121,#REF!,18,FALSE)),"",VLOOKUP(AJ121,#REF!,18,FALSE)) &amp; IF(ISERROR(VLOOKUP(AJ121,#REF!,18,FALSE)),"",VLOOKUP(AJ121,#REF!,18,FALSE))</f>
        <v/>
      </c>
    </row>
    <row r="122" spans="1:37" ht="27" customHeight="1">
      <c r="A122" s="75" t="s">
        <v>447</v>
      </c>
      <c r="B122" s="81" t="str">
        <f>IF(ISERROR(VLOOKUP(A122,#REF!,18,FALSE)),"",VLOOKUP(A122,#REF!,18,FALSE)) &amp; IF(ISERROR(VLOOKUP(A122,#REF!,18,FALSE)),"",VLOOKUP(A122,#REF!,18,FALSE))</f>
        <v/>
      </c>
      <c r="C122" s="755" t="str">
        <f>IF(ISERROR(VLOOKUP(A122,【入力用】個人登録票!$A$21:$P$50,2,FALSE)),"",VLOOKUP(A122,【入力用】個人登録票!$A$21:$P$50,2,FALSE)) &amp; IF(ISERROR(VLOOKUP(A122,【入力用】個人登録票!$A$59:$P$127,2,FALSE)),"",VLOOKUP(A122,【入力用】個人登録票!$A$59:$P$127,2,FALSE))</f>
        <v/>
      </c>
      <c r="D122" s="756"/>
      <c r="E122" s="623" t="str">
        <f>IF(ISERROR(VLOOKUP(A122,【入力用】個人登録票!$A$21:$P$50,5,FALSE)),"",VLOOKUP(A122,【入力用】個人登録票!$A$21:$P$50,5,FALSE)) &amp; IF(ISERROR(VLOOKUP(A122,【入力用】個人登録票!$A$59:$P$127,5,FALSE)),"",VLOOKUP(A122,【入力用】個人登録票!$A$59:$P$127,5,FALSE))</f>
        <v/>
      </c>
      <c r="F122" s="607"/>
      <c r="G122" s="754" t="str">
        <f>TEXT(IF(ISERROR(VLOOKUP(A122,【入力用】個人登録票!$A$21:$P$50,12,FALSE)),"",VLOOKUP(A122,【入力用】個人登録票!$A$21:$P$50,12,FALSE)) &amp; IF(ISERROR(VLOOKUP(A122,【入力用】個人登録票!$A$59:$P$127,12,FALSE)),"",VLOOKUP(A122,【入力用】個人登録票!$A$59:$P$127,12,FALSE)),"yyyy/m/d")</f>
        <v/>
      </c>
      <c r="H122" s="754"/>
      <c r="I122" s="754" t="str">
        <f t="shared" si="21"/>
        <v/>
      </c>
      <c r="J122" s="754"/>
      <c r="K122" s="754"/>
      <c r="L122" s="754"/>
      <c r="M122" s="754"/>
      <c r="N122" s="754"/>
      <c r="O122" s="783" t="str">
        <f>IF(ISERROR(VLOOKUP(A122,【入力用】個人登録票!$A$21:$Q$50,17,FALSE)),"",VLOOKUP(A122,【入力用】個人登録票!$A$21:$Q$50,17,FALSE)) &amp; IF(ISERROR(VLOOKUP(A122,【入力用】個人登録票!$A$59:$Q$127,17,FALSE)),"",VLOOKUP(A122,【入力用】個人登録票!$A$59:$Q$127,17,FALSE))</f>
        <v/>
      </c>
      <c r="P122" s="647"/>
      <c r="Q122" s="647"/>
      <c r="R122" s="647"/>
      <c r="S122" s="647"/>
      <c r="T122" s="647"/>
      <c r="U122" s="647"/>
      <c r="V122" s="648"/>
      <c r="W122" s="765" t="str">
        <f>IF(ISERROR(VLOOKUP(A122,【入力用】個人登録票!$A$21:$P$50,16,FALSE)),"",VLOOKUP(A122,【入力用】個人登録票!$A$21:$P$50,16,FALSE)) &amp; IF(ISERROR(VLOOKUP(A122,【入力用】個人登録票!$A$59:$P$127,16,FALSE)),"",VLOOKUP(A122,【入力用】個人登録票!$A$59:$P$127,16,FALSE))</f>
        <v/>
      </c>
      <c r="X122" s="784"/>
      <c r="Y122" s="784"/>
      <c r="Z122" s="785"/>
      <c r="AA122" s="79" t="str">
        <f>IF(ISERROR(VLOOKUP(AJ122,【入力用】個人登録票!$A$21:$P$50,2,FALSE)),"",VLOOKUP(AJ122,【入力用】個人登録票!$A$21:$P$50,2,FALSE)) &amp; IF(ISERROR(VLOOKUP(AJ122,【入力用】個人登録票!$A$59:$P$127,2,FALSE)),"",VLOOKUP(AJ122,【入力用】個人登録票!$A$59:$P$127,2,FALSE))</f>
        <v/>
      </c>
      <c r="AB122" s="606" t="str">
        <f>IF(ISERROR(VLOOKUP(AJ122,【入力用】個人登録票!$A$21:$P$50,5,FALSE)),"",VLOOKUP(AJ122,【入力用】個人登録票!$A$21:$P$50,5,FALSE)) &amp; IF(ISERROR(VLOOKUP(AJ122,【入力用】個人登録票!$A$59:$P$127,5,FALSE)),"",VLOOKUP(AJ122,【入力用】個人登録票!$A$59:$P$127,5,FALSE))</f>
        <v/>
      </c>
      <c r="AC122" s="649"/>
      <c r="AD122" s="607"/>
      <c r="AE122" s="644" t="str">
        <f>TEXT(IF(ISERROR(VLOOKUP(AJ122,【入力用】個人登録票!$A$21:$P$50,12,FALSE)),"",VLOOKUP(AJ122,【入力用】個人登録票!$A$21:$P$50,12,FALSE)) &amp; IF(ISERROR(VLOOKUP(AJ122,【入力用】個人登録票!$A$59:$P$127,12,FALSE)),"",VLOOKUP(AJ122,【入力用】個人登録票!$A$59:$P$127,12,FALSE)),"yyyy/m/d")</f>
        <v/>
      </c>
      <c r="AF122" s="645"/>
      <c r="AG122" s="99" t="str">
        <f t="shared" si="22"/>
        <v/>
      </c>
      <c r="AH122" s="100" t="str">
        <f>IF(ISERROR(VLOOKUP(AJ122,【入力用】個人登録票!$A$21:$Q$50,17,FALSE)),"",VLOOKUP(AJ122,【入力用】個人登録票!$A$21:$Q$50,17,FALSE)) &amp; IF(ISERROR(VLOOKUP(AJ122,【入力用】個人登録票!$A$59:$Q$127,17,FALSE)),"",VLOOKUP(AJ122,【入力用】個人登録票!$A$59:$Q$127,17,FALSE))</f>
        <v/>
      </c>
      <c r="AI122" s="80" t="str">
        <f>IF(ISERROR(VLOOKUP(AJ122,【入力用】個人登録票!$A$21:$P$50,16,FALSE)),"",VLOOKUP(AJ122,【入力用】個人登録票!$A$21:$P$50,16,FALSE)) &amp; IF(ISERROR(VLOOKUP(AJ122,【入力用】個人登録票!$A$59:$P$127,16,FALSE)),"",VLOOKUP(AJ122,【入力用】個人登録票!$A$59:$P$127,16,FALSE))</f>
        <v/>
      </c>
      <c r="AJ122" s="101"/>
    </row>
    <row r="123" spans="1:37" ht="27" customHeight="1">
      <c r="A123" s="75" t="s">
        <v>448</v>
      </c>
      <c r="B123" s="81" t="str">
        <f>IF(ISERROR(VLOOKUP(A123,#REF!,18,FALSE)),"",VLOOKUP(A123,#REF!,18,FALSE)) &amp; IF(ISERROR(VLOOKUP(A123,#REF!,18,FALSE)),"",VLOOKUP(A123,#REF!,18,FALSE))</f>
        <v/>
      </c>
      <c r="C123" s="755" t="str">
        <f>IF(ISERROR(VLOOKUP(A123,【入力用】個人登録票!$A$21:$P$50,2,FALSE)),"",VLOOKUP(A123,【入力用】個人登録票!$A$21:$P$50,2,FALSE)) &amp; IF(ISERROR(VLOOKUP(A123,【入力用】個人登録票!$A$59:$P$127,2,FALSE)),"",VLOOKUP(A123,【入力用】個人登録票!$A$59:$P$127,2,FALSE))</f>
        <v/>
      </c>
      <c r="D123" s="756"/>
      <c r="E123" s="623" t="str">
        <f>IF(ISERROR(VLOOKUP(A123,【入力用】個人登録票!$A$21:$P$50,5,FALSE)),"",VLOOKUP(A123,【入力用】個人登録票!$A$21:$P$50,5,FALSE)) &amp; IF(ISERROR(VLOOKUP(A123,【入力用】個人登録票!$A$59:$P$127,5,FALSE)),"",VLOOKUP(A123,【入力用】個人登録票!$A$59:$P$127,5,FALSE))</f>
        <v/>
      </c>
      <c r="F123" s="607"/>
      <c r="G123" s="754" t="str">
        <f>TEXT(IF(ISERROR(VLOOKUP(A123,【入力用】個人登録票!$A$21:$P$50,12,FALSE)),"",VLOOKUP(A123,【入力用】個人登録票!$A$21:$P$50,12,FALSE)) &amp; IF(ISERROR(VLOOKUP(A123,【入力用】個人登録票!$A$59:$P$127,12,FALSE)),"",VLOOKUP(A123,【入力用】個人登録票!$A$59:$P$127,12,FALSE)),"yyyy/m/d")</f>
        <v/>
      </c>
      <c r="H123" s="754"/>
      <c r="I123" s="754" t="str">
        <f t="shared" si="21"/>
        <v/>
      </c>
      <c r="J123" s="754"/>
      <c r="K123" s="754"/>
      <c r="L123" s="754"/>
      <c r="M123" s="754"/>
      <c r="N123" s="754"/>
      <c r="O123" s="783" t="str">
        <f>IF(ISERROR(VLOOKUP(A123,【入力用】個人登録票!$A$21:$Q$50,17,FALSE)),"",VLOOKUP(A123,【入力用】個人登録票!$A$21:$Q$50,17,FALSE)) &amp; IF(ISERROR(VLOOKUP(A123,【入力用】個人登録票!$A$59:$Q$127,17,FALSE)),"",VLOOKUP(A123,【入力用】個人登録票!$A$59:$Q$127,17,FALSE))</f>
        <v/>
      </c>
      <c r="P123" s="647"/>
      <c r="Q123" s="647"/>
      <c r="R123" s="647"/>
      <c r="S123" s="647"/>
      <c r="T123" s="647"/>
      <c r="U123" s="647"/>
      <c r="V123" s="648"/>
      <c r="W123" s="765" t="str">
        <f>IF(ISERROR(VLOOKUP(A123,【入力用】個人登録票!$A$21:$P$50,16,FALSE)),"",VLOOKUP(A123,【入力用】個人登録票!$A$21:$P$50,16,FALSE)) &amp; IF(ISERROR(VLOOKUP(A123,【入力用】個人登録票!$A$59:$P$127,16,FALSE)),"",VLOOKUP(A123,【入力用】個人登録票!$A$59:$P$127,16,FALSE))</f>
        <v/>
      </c>
      <c r="X123" s="784"/>
      <c r="Y123" s="784"/>
      <c r="Z123" s="785"/>
      <c r="AA123" s="79" t="str">
        <f>IF(ISERROR(VLOOKUP(AJ123,【入力用】個人登録票!$A$21:$P$50,2,FALSE)),"",VLOOKUP(AJ123,【入力用】個人登録票!$A$21:$P$50,2,FALSE)) &amp; IF(ISERROR(VLOOKUP(AJ123,【入力用】個人登録票!$A$59:$P$127,2,FALSE)),"",VLOOKUP(AJ123,【入力用】個人登録票!$A$59:$P$127,2,FALSE))</f>
        <v/>
      </c>
      <c r="AB123" s="606" t="str">
        <f>IF(ISERROR(VLOOKUP(AJ123,【入力用】個人登録票!$A$21:$P$50,5,FALSE)),"",VLOOKUP(AJ123,【入力用】個人登録票!$A$21:$P$50,5,FALSE)) &amp; IF(ISERROR(VLOOKUP(AJ123,【入力用】個人登録票!$A$59:$P$127,5,FALSE)),"",VLOOKUP(AJ123,【入力用】個人登録票!$A$59:$P$127,5,FALSE))</f>
        <v/>
      </c>
      <c r="AC123" s="649"/>
      <c r="AD123" s="607"/>
      <c r="AE123" s="644" t="str">
        <f>TEXT(IF(ISERROR(VLOOKUP(AJ123,【入力用】個人登録票!$A$21:$P$50,12,FALSE)),"",VLOOKUP(AJ123,【入力用】個人登録票!$A$21:$P$50,12,FALSE)) &amp; IF(ISERROR(VLOOKUP(AJ123,【入力用】個人登録票!$A$59:$P$127,12,FALSE)),"",VLOOKUP(AJ123,【入力用】個人登録票!$A$59:$P$127,12,FALSE)),"yyyy/m/d")</f>
        <v/>
      </c>
      <c r="AF123" s="645"/>
      <c r="AG123" s="99" t="str">
        <f t="shared" si="22"/>
        <v/>
      </c>
      <c r="AH123" s="100" t="str">
        <f>IF(ISERROR(VLOOKUP(AJ123,【入力用】個人登録票!$A$21:$Q$50,17,FALSE)),"",VLOOKUP(AJ123,【入力用】個人登録票!$A$21:$Q$50,17,FALSE)) &amp; IF(ISERROR(VLOOKUP(AJ123,【入力用】個人登録票!$A$59:$Q$127,17,FALSE)),"",VLOOKUP(AJ123,【入力用】個人登録票!$A$59:$Q$127,17,FALSE))</f>
        <v/>
      </c>
      <c r="AI123" s="80" t="str">
        <f>IF(ISERROR(VLOOKUP(AJ123,【入力用】個人登録票!$A$21:$P$50,16,FALSE)),"",VLOOKUP(AJ123,【入力用】個人登録票!$A$21:$P$50,16,FALSE)) &amp; IF(ISERROR(VLOOKUP(AJ123,【入力用】個人登録票!$A$59:$P$127,16,FALSE)),"",VLOOKUP(AJ123,【入力用】個人登録票!$A$59:$P$127,16,FALSE))</f>
        <v/>
      </c>
      <c r="AJ123" s="101"/>
    </row>
    <row r="124" spans="1:37" ht="27" customHeight="1">
      <c r="A124" s="75" t="s">
        <v>449</v>
      </c>
      <c r="B124" s="81" t="str">
        <f>IF(ISERROR(VLOOKUP(A124,#REF!,18,FALSE)),"",VLOOKUP(A124,#REF!,18,FALSE)) &amp; IF(ISERROR(VLOOKUP(A124,#REF!,18,FALSE)),"",VLOOKUP(A124,#REF!,18,FALSE))</f>
        <v/>
      </c>
      <c r="C124" s="755" t="str">
        <f>IF(ISERROR(VLOOKUP(A124,【入力用】個人登録票!$A$21:$P$50,2,FALSE)),"",VLOOKUP(A124,【入力用】個人登録票!$A$21:$P$50,2,FALSE)) &amp; IF(ISERROR(VLOOKUP(A124,【入力用】個人登録票!$A$59:$P$127,2,FALSE)),"",VLOOKUP(A124,【入力用】個人登録票!$A$59:$P$127,2,FALSE))</f>
        <v/>
      </c>
      <c r="D124" s="756"/>
      <c r="E124" s="623" t="str">
        <f>IF(ISERROR(VLOOKUP(A124,【入力用】個人登録票!$A$21:$P$50,5,FALSE)),"",VLOOKUP(A124,【入力用】個人登録票!$A$21:$P$50,5,FALSE)) &amp; IF(ISERROR(VLOOKUP(A124,【入力用】個人登録票!$A$59:$P$127,5,FALSE)),"",VLOOKUP(A124,【入力用】個人登録票!$A$59:$P$127,5,FALSE))</f>
        <v/>
      </c>
      <c r="F124" s="607"/>
      <c r="G124" s="754" t="str">
        <f>TEXT(IF(ISERROR(VLOOKUP(A124,【入力用】個人登録票!$A$21:$P$50,12,FALSE)),"",VLOOKUP(A124,【入力用】個人登録票!$A$21:$P$50,12,FALSE)) &amp; IF(ISERROR(VLOOKUP(A124,【入力用】個人登録票!$A$59:$P$127,12,FALSE)),"",VLOOKUP(A124,【入力用】個人登録票!$A$59:$P$127,12,FALSE)),"yyyy/m/d")</f>
        <v/>
      </c>
      <c r="H124" s="754"/>
      <c r="I124" s="754" t="str">
        <f t="shared" si="21"/>
        <v/>
      </c>
      <c r="J124" s="754"/>
      <c r="K124" s="754"/>
      <c r="L124" s="754"/>
      <c r="M124" s="754"/>
      <c r="N124" s="754"/>
      <c r="O124" s="783" t="str">
        <f>IF(ISERROR(VLOOKUP(A124,【入力用】個人登録票!$A$21:$Q$50,17,FALSE)),"",VLOOKUP(A124,【入力用】個人登録票!$A$21:$Q$50,17,FALSE)) &amp; IF(ISERROR(VLOOKUP(A124,【入力用】個人登録票!$A$59:$Q$127,17,FALSE)),"",VLOOKUP(A124,【入力用】個人登録票!$A$59:$Q$127,17,FALSE))</f>
        <v/>
      </c>
      <c r="P124" s="647"/>
      <c r="Q124" s="647"/>
      <c r="R124" s="647"/>
      <c r="S124" s="647"/>
      <c r="T124" s="647"/>
      <c r="U124" s="647"/>
      <c r="V124" s="648"/>
      <c r="W124" s="765" t="str">
        <f>IF(ISERROR(VLOOKUP(A124,【入力用】個人登録票!$A$21:$P$50,16,FALSE)),"",VLOOKUP(A124,【入力用】個人登録票!$A$21:$P$50,16,FALSE)) &amp; IF(ISERROR(VLOOKUP(A124,【入力用】個人登録票!$A$59:$P$127,16,FALSE)),"",VLOOKUP(A124,【入力用】個人登録票!$A$59:$P$127,16,FALSE))</f>
        <v/>
      </c>
      <c r="X124" s="784"/>
      <c r="Y124" s="784"/>
      <c r="Z124" s="785"/>
      <c r="AA124" s="79" t="str">
        <f>IF(ISERROR(VLOOKUP(AJ124,【入力用】個人登録票!$A$21:$P$50,2,FALSE)),"",VLOOKUP(AJ124,【入力用】個人登録票!$A$21:$P$50,2,FALSE)) &amp; IF(ISERROR(VLOOKUP(AJ124,【入力用】個人登録票!$A$59:$P$127,2,FALSE)),"",VLOOKUP(AJ124,【入力用】個人登録票!$A$59:$P$127,2,FALSE))</f>
        <v/>
      </c>
      <c r="AB124" s="606" t="str">
        <f>IF(ISERROR(VLOOKUP(AJ124,【入力用】個人登録票!$A$21:$P$50,5,FALSE)),"",VLOOKUP(AJ124,【入力用】個人登録票!$A$21:$P$50,5,FALSE)) &amp; IF(ISERROR(VLOOKUP(AJ124,【入力用】個人登録票!$A$59:$P$127,5,FALSE)),"",VLOOKUP(AJ124,【入力用】個人登録票!$A$59:$P$127,5,FALSE))</f>
        <v/>
      </c>
      <c r="AC124" s="649"/>
      <c r="AD124" s="607"/>
      <c r="AE124" s="644" t="str">
        <f>TEXT(IF(ISERROR(VLOOKUP(AJ124,【入力用】個人登録票!$A$21:$P$50,12,FALSE)),"",VLOOKUP(AJ124,【入力用】個人登録票!$A$21:$P$50,12,FALSE)) &amp; IF(ISERROR(VLOOKUP(AJ124,【入力用】個人登録票!$A$59:$P$127,12,FALSE)),"",VLOOKUP(AJ124,【入力用】個人登録票!$A$59:$P$127,12,FALSE)),"yyyy/m/d")</f>
        <v/>
      </c>
      <c r="AF124" s="645"/>
      <c r="AG124" s="99" t="str">
        <f t="shared" si="22"/>
        <v/>
      </c>
      <c r="AH124" s="100" t="str">
        <f>IF(ISERROR(VLOOKUP(AJ124,【入力用】個人登録票!$A$21:$Q$50,17,FALSE)),"",VLOOKUP(AJ124,【入力用】個人登録票!$A$21:$Q$50,17,FALSE)) &amp; IF(ISERROR(VLOOKUP(AJ124,【入力用】個人登録票!$A$59:$Q$127,17,FALSE)),"",VLOOKUP(AJ124,【入力用】個人登録票!$A$59:$Q$127,17,FALSE))</f>
        <v/>
      </c>
      <c r="AI124" s="80" t="str">
        <f>IF(ISERROR(VLOOKUP(AJ124,【入力用】個人登録票!$A$21:$P$50,16,FALSE)),"",VLOOKUP(AJ124,【入力用】個人登録票!$A$21:$P$50,16,FALSE)) &amp; IF(ISERROR(VLOOKUP(AJ124,【入力用】個人登録票!$A$59:$P$127,16,FALSE)),"",VLOOKUP(AJ124,【入力用】個人登録票!$A$59:$P$127,16,FALSE))</f>
        <v/>
      </c>
      <c r="AJ124" s="101"/>
    </row>
    <row r="125" spans="1:37" ht="27" customHeight="1">
      <c r="A125" s="75" t="s">
        <v>450</v>
      </c>
      <c r="B125" s="81" t="str">
        <f>IF(ISERROR(VLOOKUP(A125,#REF!,18,FALSE)),"",VLOOKUP(A125,#REF!,18,FALSE)) &amp; IF(ISERROR(VLOOKUP(A125,#REF!,18,FALSE)),"",VLOOKUP(A125,#REF!,18,FALSE))</f>
        <v/>
      </c>
      <c r="C125" s="755" t="str">
        <f>IF(ISERROR(VLOOKUP(A125,【入力用】個人登録票!$A$21:$P$50,2,FALSE)),"",VLOOKUP(A125,【入力用】個人登録票!$A$21:$P$50,2,FALSE)) &amp; IF(ISERROR(VLOOKUP(A125,【入力用】個人登録票!$A$59:$P$127,2,FALSE)),"",VLOOKUP(A125,【入力用】個人登録票!$A$59:$P$127,2,FALSE))</f>
        <v/>
      </c>
      <c r="D125" s="756"/>
      <c r="E125" s="623" t="str">
        <f>IF(ISERROR(VLOOKUP(A125,【入力用】個人登録票!$A$21:$P$50,5,FALSE)),"",VLOOKUP(A125,【入力用】個人登録票!$A$21:$P$50,5,FALSE)) &amp; IF(ISERROR(VLOOKUP(A125,【入力用】個人登録票!$A$59:$P$127,5,FALSE)),"",VLOOKUP(A125,【入力用】個人登録票!$A$59:$P$127,5,FALSE))</f>
        <v/>
      </c>
      <c r="F125" s="607"/>
      <c r="G125" s="754" t="str">
        <f>TEXT(IF(ISERROR(VLOOKUP(A125,【入力用】個人登録票!$A$21:$P$50,12,FALSE)),"",VLOOKUP(A125,【入力用】個人登録票!$A$21:$P$50,12,FALSE)) &amp; IF(ISERROR(VLOOKUP(A125,【入力用】個人登録票!$A$59:$P$127,12,FALSE)),"",VLOOKUP(A125,【入力用】個人登録票!$A$59:$P$127,12,FALSE)),"yyyy/m/d")</f>
        <v/>
      </c>
      <c r="H125" s="754"/>
      <c r="I125" s="754" t="str">
        <f t="shared" si="21"/>
        <v/>
      </c>
      <c r="J125" s="754"/>
      <c r="K125" s="754"/>
      <c r="L125" s="754"/>
      <c r="M125" s="754"/>
      <c r="N125" s="754"/>
      <c r="O125" s="783" t="str">
        <f>IF(ISERROR(VLOOKUP(A125,【入力用】個人登録票!$A$21:$Q$50,17,FALSE)),"",VLOOKUP(A125,【入力用】個人登録票!$A$21:$Q$50,17,FALSE)) &amp; IF(ISERROR(VLOOKUP(A125,【入力用】個人登録票!$A$59:$Q$127,17,FALSE)),"",VLOOKUP(A125,【入力用】個人登録票!$A$59:$Q$127,17,FALSE))</f>
        <v/>
      </c>
      <c r="P125" s="647"/>
      <c r="Q125" s="647"/>
      <c r="R125" s="647"/>
      <c r="S125" s="647"/>
      <c r="T125" s="647"/>
      <c r="U125" s="647"/>
      <c r="V125" s="648"/>
      <c r="W125" s="765" t="str">
        <f>IF(ISERROR(VLOOKUP(A125,【入力用】個人登録票!$A$21:$P$50,16,FALSE)),"",VLOOKUP(A125,【入力用】個人登録票!$A$21:$P$50,16,FALSE)) &amp; IF(ISERROR(VLOOKUP(A125,【入力用】個人登録票!$A$59:$P$127,16,FALSE)),"",VLOOKUP(A125,【入力用】個人登録票!$A$59:$P$127,16,FALSE))</f>
        <v/>
      </c>
      <c r="X125" s="784"/>
      <c r="Y125" s="784"/>
      <c r="Z125" s="785"/>
      <c r="AA125" s="79" t="str">
        <f>IF(ISERROR(VLOOKUP(AJ125,【入力用】個人登録票!$A$21:$P$50,2,FALSE)),"",VLOOKUP(AJ125,【入力用】個人登録票!$A$21:$P$50,2,FALSE)) &amp; IF(ISERROR(VLOOKUP(AJ125,【入力用】個人登録票!$A$59:$P$127,2,FALSE)),"",VLOOKUP(AJ125,【入力用】個人登録票!$A$59:$P$127,2,FALSE))</f>
        <v/>
      </c>
      <c r="AB125" s="606" t="str">
        <f>IF(ISERROR(VLOOKUP(AJ125,【入力用】個人登録票!$A$21:$P$50,5,FALSE)),"",VLOOKUP(AJ125,【入力用】個人登録票!$A$21:$P$50,5,FALSE)) &amp; IF(ISERROR(VLOOKUP(AJ125,【入力用】個人登録票!$A$59:$P$127,5,FALSE)),"",VLOOKUP(AJ125,【入力用】個人登録票!$A$59:$P$127,5,FALSE))</f>
        <v/>
      </c>
      <c r="AC125" s="649"/>
      <c r="AD125" s="607"/>
      <c r="AE125" s="644" t="str">
        <f>TEXT(IF(ISERROR(VLOOKUP(AJ125,【入力用】個人登録票!$A$21:$P$50,12,FALSE)),"",VLOOKUP(AJ125,【入力用】個人登録票!$A$21:$P$50,12,FALSE)) &amp; IF(ISERROR(VLOOKUP(AJ125,【入力用】個人登録票!$A$59:$P$127,12,FALSE)),"",VLOOKUP(AJ125,【入力用】個人登録票!$A$59:$P$127,12,FALSE)),"yyyy/m/d")</f>
        <v/>
      </c>
      <c r="AF125" s="645"/>
      <c r="AG125" s="99" t="str">
        <f t="shared" si="22"/>
        <v/>
      </c>
      <c r="AH125" s="100" t="str">
        <f>IF(ISERROR(VLOOKUP(AJ125,【入力用】個人登録票!$A$21:$Q$50,17,FALSE)),"",VLOOKUP(AJ125,【入力用】個人登録票!$A$21:$Q$50,17,FALSE)) &amp; IF(ISERROR(VLOOKUP(AJ125,【入力用】個人登録票!$A$59:$Q$127,17,FALSE)),"",VLOOKUP(AJ125,【入力用】個人登録票!$A$59:$Q$127,17,FALSE))</f>
        <v/>
      </c>
      <c r="AI125" s="80" t="str">
        <f>IF(ISERROR(VLOOKUP(AJ125,【入力用】個人登録票!$A$21:$P$50,16,FALSE)),"",VLOOKUP(AJ125,【入力用】個人登録票!$A$21:$P$50,16,FALSE)) &amp; IF(ISERROR(VLOOKUP(AJ125,【入力用】個人登録票!$A$59:$P$127,16,FALSE)),"",VLOOKUP(AJ125,【入力用】個人登録票!$A$59:$P$127,16,FALSE))</f>
        <v/>
      </c>
      <c r="AJ125" s="101"/>
    </row>
    <row r="126" spans="1:37" ht="27" customHeight="1">
      <c r="A126" s="75" t="s">
        <v>451</v>
      </c>
      <c r="B126" s="81" t="str">
        <f>IF(ISERROR(VLOOKUP(A126,#REF!,18,FALSE)),"",VLOOKUP(A126,#REF!,18,FALSE)) &amp; IF(ISERROR(VLOOKUP(A126,#REF!,18,FALSE)),"",VLOOKUP(A126,#REF!,18,FALSE))</f>
        <v/>
      </c>
      <c r="C126" s="755" t="str">
        <f>IF(ISERROR(VLOOKUP(A126,【入力用】個人登録票!$A$21:$P$50,2,FALSE)),"",VLOOKUP(A126,【入力用】個人登録票!$A$21:$P$50,2,FALSE)) &amp; IF(ISERROR(VLOOKUP(A126,【入力用】個人登録票!$A$59:$P$127,2,FALSE)),"",VLOOKUP(A126,【入力用】個人登録票!$A$59:$P$127,2,FALSE))</f>
        <v/>
      </c>
      <c r="D126" s="756"/>
      <c r="E126" s="623" t="str">
        <f>IF(ISERROR(VLOOKUP(A126,【入力用】個人登録票!$A$21:$P$50,5,FALSE)),"",VLOOKUP(A126,【入力用】個人登録票!$A$21:$P$50,5,FALSE)) &amp; IF(ISERROR(VLOOKUP(A126,【入力用】個人登録票!$A$59:$P$127,5,FALSE)),"",VLOOKUP(A126,【入力用】個人登録票!$A$59:$P$127,5,FALSE))</f>
        <v/>
      </c>
      <c r="F126" s="607"/>
      <c r="G126" s="754" t="str">
        <f>TEXT(IF(ISERROR(VLOOKUP(A126,【入力用】個人登録票!$A$21:$P$50,12,FALSE)),"",VLOOKUP(A126,【入力用】個人登録票!$A$21:$P$50,12,FALSE)) &amp; IF(ISERROR(VLOOKUP(A126,【入力用】個人登録票!$A$59:$P$127,12,FALSE)),"",VLOOKUP(A126,【入力用】個人登録票!$A$59:$P$127,12,FALSE)),"yyyy/m/d")</f>
        <v/>
      </c>
      <c r="H126" s="754"/>
      <c r="I126" s="754" t="str">
        <f t="shared" si="21"/>
        <v/>
      </c>
      <c r="J126" s="754"/>
      <c r="K126" s="754"/>
      <c r="L126" s="754"/>
      <c r="M126" s="754"/>
      <c r="N126" s="754"/>
      <c r="O126" s="783" t="str">
        <f>IF(ISERROR(VLOOKUP(A126,【入力用】個人登録票!$A$21:$Q$50,17,FALSE)),"",VLOOKUP(A126,【入力用】個人登録票!$A$21:$Q$50,17,FALSE)) &amp; IF(ISERROR(VLOOKUP(A126,【入力用】個人登録票!$A$59:$Q$127,17,FALSE)),"",VLOOKUP(A126,【入力用】個人登録票!$A$59:$Q$127,17,FALSE))</f>
        <v/>
      </c>
      <c r="P126" s="647"/>
      <c r="Q126" s="647"/>
      <c r="R126" s="647"/>
      <c r="S126" s="647"/>
      <c r="T126" s="647"/>
      <c r="U126" s="647"/>
      <c r="V126" s="648"/>
      <c r="W126" s="765" t="str">
        <f>IF(ISERROR(VLOOKUP(A126,【入力用】個人登録票!$A$21:$P$50,16,FALSE)),"",VLOOKUP(A126,【入力用】個人登録票!$A$21:$P$50,16,FALSE)) &amp; IF(ISERROR(VLOOKUP(A126,【入力用】個人登録票!$A$59:$P$127,16,FALSE)),"",VLOOKUP(A126,【入力用】個人登録票!$A$59:$P$127,16,FALSE))</f>
        <v/>
      </c>
      <c r="X126" s="784"/>
      <c r="Y126" s="784"/>
      <c r="Z126" s="785"/>
      <c r="AA126" s="79" t="str">
        <f>IF(ISERROR(VLOOKUP(AJ126,【入力用】個人登録票!$A$21:$P$50,2,FALSE)),"",VLOOKUP(AJ126,【入力用】個人登録票!$A$21:$P$50,2,FALSE)) &amp; IF(ISERROR(VLOOKUP(AJ126,【入力用】個人登録票!$A$59:$P$127,2,FALSE)),"",VLOOKUP(AJ126,【入力用】個人登録票!$A$59:$P$127,2,FALSE))</f>
        <v/>
      </c>
      <c r="AB126" s="606" t="str">
        <f>IF(ISERROR(VLOOKUP(AJ126,【入力用】個人登録票!$A$21:$P$50,5,FALSE)),"",VLOOKUP(AJ126,【入力用】個人登録票!$A$21:$P$50,5,FALSE)) &amp; IF(ISERROR(VLOOKUP(AJ126,【入力用】個人登録票!$A$59:$P$127,5,FALSE)),"",VLOOKUP(AJ126,【入力用】個人登録票!$A$59:$P$127,5,FALSE))</f>
        <v/>
      </c>
      <c r="AC126" s="649"/>
      <c r="AD126" s="607"/>
      <c r="AE126" s="644" t="str">
        <f>TEXT(IF(ISERROR(VLOOKUP(AJ126,【入力用】個人登録票!$A$21:$P$50,12,FALSE)),"",VLOOKUP(AJ126,【入力用】個人登録票!$A$21:$P$50,12,FALSE)) &amp; IF(ISERROR(VLOOKUP(AJ126,【入力用】個人登録票!$A$59:$P$127,12,FALSE)),"",VLOOKUP(AJ126,【入力用】個人登録票!$A$59:$P$127,12,FALSE)),"yyyy/m/d")</f>
        <v/>
      </c>
      <c r="AF126" s="645"/>
      <c r="AG126" s="99" t="str">
        <f t="shared" si="22"/>
        <v/>
      </c>
      <c r="AH126" s="100" t="str">
        <f>IF(ISERROR(VLOOKUP(AJ126,【入力用】個人登録票!$A$21:$Q$50,17,FALSE)),"",VLOOKUP(AJ126,【入力用】個人登録票!$A$21:$Q$50,17,FALSE)) &amp; IF(ISERROR(VLOOKUP(AJ126,【入力用】個人登録票!$A$59:$Q$127,17,FALSE)),"",VLOOKUP(AJ126,【入力用】個人登録票!$A$59:$Q$127,17,FALSE))</f>
        <v/>
      </c>
      <c r="AI126" s="80" t="str">
        <f>IF(ISERROR(VLOOKUP(AJ126,【入力用】個人登録票!$A$21:$P$50,16,FALSE)),"",VLOOKUP(AJ126,【入力用】個人登録票!$A$21:$P$50,16,FALSE)) &amp; IF(ISERROR(VLOOKUP(AJ126,【入力用】個人登録票!$A$59:$P$127,16,FALSE)),"",VLOOKUP(AJ126,【入力用】個人登録票!$A$59:$P$127,16,FALSE))</f>
        <v/>
      </c>
      <c r="AJ126" s="101"/>
    </row>
    <row r="127" spans="1:37" ht="27" customHeight="1">
      <c r="A127" s="75" t="s">
        <v>452</v>
      </c>
      <c r="B127" s="81" t="str">
        <f>IF(ISERROR(VLOOKUP(A127,#REF!,18,FALSE)),"",VLOOKUP(A127,#REF!,18,FALSE)) &amp; IF(ISERROR(VLOOKUP(A127,#REF!,18,FALSE)),"",VLOOKUP(A127,#REF!,18,FALSE))</f>
        <v/>
      </c>
      <c r="C127" s="755" t="str">
        <f>IF(ISERROR(VLOOKUP(A127,【入力用】個人登録票!$A$21:$P$50,2,FALSE)),"",VLOOKUP(A127,【入力用】個人登録票!$A$21:$P$50,2,FALSE)) &amp; IF(ISERROR(VLOOKUP(A127,【入力用】個人登録票!$A$59:$P$127,2,FALSE)),"",VLOOKUP(A127,【入力用】個人登録票!$A$59:$P$127,2,FALSE))</f>
        <v/>
      </c>
      <c r="D127" s="756"/>
      <c r="E127" s="623" t="str">
        <f>IF(ISERROR(VLOOKUP(A127,【入力用】個人登録票!$A$21:$P$50,5,FALSE)),"",VLOOKUP(A127,【入力用】個人登録票!$A$21:$P$50,5,FALSE)) &amp; IF(ISERROR(VLOOKUP(A127,【入力用】個人登録票!$A$59:$P$127,5,FALSE)),"",VLOOKUP(A127,【入力用】個人登録票!$A$59:$P$127,5,FALSE))</f>
        <v/>
      </c>
      <c r="F127" s="607"/>
      <c r="G127" s="754" t="str">
        <f>TEXT(IF(ISERROR(VLOOKUP(A127,【入力用】個人登録票!$A$21:$P$50,12,FALSE)),"",VLOOKUP(A127,【入力用】個人登録票!$A$21:$P$50,12,FALSE)) &amp; IF(ISERROR(VLOOKUP(A127,【入力用】個人登録票!$A$59:$P$127,12,FALSE)),"",VLOOKUP(A127,【入力用】個人登録票!$A$59:$P$127,12,FALSE)),"yyyy/m/d")</f>
        <v/>
      </c>
      <c r="H127" s="754"/>
      <c r="I127" s="754" t="str">
        <f t="shared" si="21"/>
        <v/>
      </c>
      <c r="J127" s="754"/>
      <c r="K127" s="754"/>
      <c r="L127" s="754"/>
      <c r="M127" s="754"/>
      <c r="N127" s="754"/>
      <c r="O127" s="783" t="str">
        <f>IF(ISERROR(VLOOKUP(A127,【入力用】個人登録票!$A$21:$Q$50,17,FALSE)),"",VLOOKUP(A127,【入力用】個人登録票!$A$21:$Q$50,17,FALSE)) &amp; IF(ISERROR(VLOOKUP(A127,【入力用】個人登録票!$A$59:$Q$127,17,FALSE)),"",VLOOKUP(A127,【入力用】個人登録票!$A$59:$Q$127,17,FALSE))</f>
        <v/>
      </c>
      <c r="P127" s="647"/>
      <c r="Q127" s="647"/>
      <c r="R127" s="647"/>
      <c r="S127" s="647"/>
      <c r="T127" s="647"/>
      <c r="U127" s="647"/>
      <c r="V127" s="648"/>
      <c r="W127" s="765" t="str">
        <f>IF(ISERROR(VLOOKUP(A127,【入力用】個人登録票!$A$21:$P$50,16,FALSE)),"",VLOOKUP(A127,【入力用】個人登録票!$A$21:$P$50,16,FALSE)) &amp; IF(ISERROR(VLOOKUP(A127,【入力用】個人登録票!$A$59:$P$127,16,FALSE)),"",VLOOKUP(A127,【入力用】個人登録票!$A$59:$P$127,16,FALSE))</f>
        <v/>
      </c>
      <c r="X127" s="784"/>
      <c r="Y127" s="784"/>
      <c r="Z127" s="785"/>
      <c r="AA127" s="79" t="str">
        <f>IF(ISERROR(VLOOKUP(AJ127,【入力用】個人登録票!$A$21:$P$50,2,FALSE)),"",VLOOKUP(AJ127,【入力用】個人登録票!$A$21:$P$50,2,FALSE)) &amp; IF(ISERROR(VLOOKUP(AJ127,【入力用】個人登録票!$A$59:$P$127,2,FALSE)),"",VLOOKUP(AJ127,【入力用】個人登録票!$A$59:$P$127,2,FALSE))</f>
        <v/>
      </c>
      <c r="AB127" s="606" t="str">
        <f>IF(ISERROR(VLOOKUP(AJ127,【入力用】個人登録票!$A$21:$P$50,5,FALSE)),"",VLOOKUP(AJ127,【入力用】個人登録票!$A$21:$P$50,5,FALSE)) &amp; IF(ISERROR(VLOOKUP(AJ127,【入力用】個人登録票!$A$59:$P$127,5,FALSE)),"",VLOOKUP(AJ127,【入力用】個人登録票!$A$59:$P$127,5,FALSE))</f>
        <v/>
      </c>
      <c r="AC127" s="649"/>
      <c r="AD127" s="607"/>
      <c r="AE127" s="644" t="str">
        <f>TEXT(IF(ISERROR(VLOOKUP(AJ127,【入力用】個人登録票!$A$21:$P$50,12,FALSE)),"",VLOOKUP(AJ127,【入力用】個人登録票!$A$21:$P$50,12,FALSE)) &amp; IF(ISERROR(VLOOKUP(AJ127,【入力用】個人登録票!$A$59:$P$127,12,FALSE)),"",VLOOKUP(AJ127,【入力用】個人登録票!$A$59:$P$127,12,FALSE)),"yyyy/m/d")</f>
        <v/>
      </c>
      <c r="AF127" s="645"/>
      <c r="AG127" s="99" t="str">
        <f t="shared" si="22"/>
        <v/>
      </c>
      <c r="AH127" s="100" t="str">
        <f>IF(ISERROR(VLOOKUP(AJ127,【入力用】個人登録票!$A$21:$Q$50,17,FALSE)),"",VLOOKUP(AJ127,【入力用】個人登録票!$A$21:$Q$50,17,FALSE)) &amp; IF(ISERROR(VLOOKUP(AJ127,【入力用】個人登録票!$A$59:$Q$127,17,FALSE)),"",VLOOKUP(AJ127,【入力用】個人登録票!$A$59:$Q$127,17,FALSE))</f>
        <v/>
      </c>
      <c r="AI127" s="80" t="str">
        <f>IF(ISERROR(VLOOKUP(AJ127,【入力用】個人登録票!$A$21:$P$50,16,FALSE)),"",VLOOKUP(AJ127,【入力用】個人登録票!$A$21:$P$50,16,FALSE)) &amp; IF(ISERROR(VLOOKUP(AJ127,【入力用】個人登録票!$A$59:$P$127,16,FALSE)),"",VLOOKUP(AJ127,【入力用】個人登録票!$A$59:$P$127,16,FALSE))</f>
        <v/>
      </c>
      <c r="AJ127" s="101"/>
    </row>
    <row r="128" spans="1:37" ht="27" customHeight="1">
      <c r="A128" s="75" t="s">
        <v>453</v>
      </c>
      <c r="B128" s="81" t="str">
        <f>IF(ISERROR(VLOOKUP(A128,#REF!,18,FALSE)),"",VLOOKUP(A128,#REF!,18,FALSE)) &amp; IF(ISERROR(VLOOKUP(A128,#REF!,18,FALSE)),"",VLOOKUP(A128,#REF!,18,FALSE))</f>
        <v/>
      </c>
      <c r="C128" s="755" t="str">
        <f>IF(ISERROR(VLOOKUP(A128,【入力用】個人登録票!$A$21:$P$50,2,FALSE)),"",VLOOKUP(A128,【入力用】個人登録票!$A$21:$P$50,2,FALSE)) &amp; IF(ISERROR(VLOOKUP(A128,【入力用】個人登録票!$A$59:$P$127,2,FALSE)),"",VLOOKUP(A128,【入力用】個人登録票!$A$59:$P$127,2,FALSE))</f>
        <v/>
      </c>
      <c r="D128" s="756"/>
      <c r="E128" s="623" t="str">
        <f>IF(ISERROR(VLOOKUP(A128,【入力用】個人登録票!$A$21:$P$50,5,FALSE)),"",VLOOKUP(A128,【入力用】個人登録票!$A$21:$P$50,5,FALSE)) &amp; IF(ISERROR(VLOOKUP(A128,【入力用】個人登録票!$A$59:$P$127,5,FALSE)),"",VLOOKUP(A128,【入力用】個人登録票!$A$59:$P$127,5,FALSE))</f>
        <v/>
      </c>
      <c r="F128" s="607"/>
      <c r="G128" s="754" t="str">
        <f>TEXT(IF(ISERROR(VLOOKUP(A128,【入力用】個人登録票!$A$21:$P$50,12,FALSE)),"",VLOOKUP(A128,【入力用】個人登録票!$A$21:$P$50,12,FALSE)) &amp; IF(ISERROR(VLOOKUP(A128,【入力用】個人登録票!$A$59:$P$127,12,FALSE)),"",VLOOKUP(A128,【入力用】個人登録票!$A$59:$P$127,12,FALSE)),"yyyy/m/d")</f>
        <v/>
      </c>
      <c r="H128" s="754"/>
      <c r="I128" s="754" t="str">
        <f t="shared" si="21"/>
        <v/>
      </c>
      <c r="J128" s="754"/>
      <c r="K128" s="754"/>
      <c r="L128" s="754"/>
      <c r="M128" s="754"/>
      <c r="N128" s="754"/>
      <c r="O128" s="783" t="str">
        <f>IF(ISERROR(VLOOKUP(A128,【入力用】個人登録票!$A$21:$Q$50,17,FALSE)),"",VLOOKUP(A128,【入力用】個人登録票!$A$21:$Q$50,17,FALSE)) &amp; IF(ISERROR(VLOOKUP(A128,【入力用】個人登録票!$A$59:$Q$127,17,FALSE)),"",VLOOKUP(A128,【入力用】個人登録票!$A$59:$Q$127,17,FALSE))</f>
        <v/>
      </c>
      <c r="P128" s="647"/>
      <c r="Q128" s="647"/>
      <c r="R128" s="647"/>
      <c r="S128" s="647"/>
      <c r="T128" s="647"/>
      <c r="U128" s="647"/>
      <c r="V128" s="648"/>
      <c r="W128" s="765" t="str">
        <f>IF(ISERROR(VLOOKUP(A128,【入力用】個人登録票!$A$21:$P$50,16,FALSE)),"",VLOOKUP(A128,【入力用】個人登録票!$A$21:$P$50,16,FALSE)) &amp; IF(ISERROR(VLOOKUP(A128,【入力用】個人登録票!$A$59:$P$127,16,FALSE)),"",VLOOKUP(A128,【入力用】個人登録票!$A$59:$P$127,16,FALSE))</f>
        <v/>
      </c>
      <c r="X128" s="784"/>
      <c r="Y128" s="784"/>
      <c r="Z128" s="785"/>
      <c r="AA128" s="79" t="str">
        <f>IF(ISERROR(VLOOKUP(AJ128,【入力用】個人登録票!$A$21:$P$50,2,FALSE)),"",VLOOKUP(AJ128,【入力用】個人登録票!$A$21:$P$50,2,FALSE)) &amp; IF(ISERROR(VLOOKUP(AJ128,【入力用】個人登録票!$A$59:$P$127,2,FALSE)),"",VLOOKUP(AJ128,【入力用】個人登録票!$A$59:$P$127,2,FALSE))</f>
        <v/>
      </c>
      <c r="AB128" s="606" t="str">
        <f>IF(ISERROR(VLOOKUP(AJ128,【入力用】個人登録票!$A$21:$P$50,5,FALSE)),"",VLOOKUP(AJ128,【入力用】個人登録票!$A$21:$P$50,5,FALSE)) &amp; IF(ISERROR(VLOOKUP(AJ128,【入力用】個人登録票!$A$59:$P$127,5,FALSE)),"",VLOOKUP(AJ128,【入力用】個人登録票!$A$59:$P$127,5,FALSE))</f>
        <v/>
      </c>
      <c r="AC128" s="649"/>
      <c r="AD128" s="607"/>
      <c r="AE128" s="644" t="str">
        <f>TEXT(IF(ISERROR(VLOOKUP(AJ128,【入力用】個人登録票!$A$21:$P$50,12,FALSE)),"",VLOOKUP(AJ128,【入力用】個人登録票!$A$21:$P$50,12,FALSE)) &amp; IF(ISERROR(VLOOKUP(AJ128,【入力用】個人登録票!$A$59:$P$127,12,FALSE)),"",VLOOKUP(AJ128,【入力用】個人登録票!$A$59:$P$127,12,FALSE)),"yyyy/m/d")</f>
        <v/>
      </c>
      <c r="AF128" s="645"/>
      <c r="AG128" s="99" t="str">
        <f t="shared" si="22"/>
        <v/>
      </c>
      <c r="AH128" s="100" t="str">
        <f>IF(ISERROR(VLOOKUP(AJ128,【入力用】個人登録票!$A$21:$Q$50,17,FALSE)),"",VLOOKUP(AJ128,【入力用】個人登録票!$A$21:$Q$50,17,FALSE)) &amp; IF(ISERROR(VLOOKUP(AJ128,【入力用】個人登録票!$A$59:$Q$127,17,FALSE)),"",VLOOKUP(AJ128,【入力用】個人登録票!$A$59:$Q$127,17,FALSE))</f>
        <v/>
      </c>
      <c r="AI128" s="80" t="str">
        <f>IF(ISERROR(VLOOKUP(AJ128,【入力用】個人登録票!$A$21:$P$50,16,FALSE)),"",VLOOKUP(AJ128,【入力用】個人登録票!$A$21:$P$50,16,FALSE)) &amp; IF(ISERROR(VLOOKUP(AJ128,【入力用】個人登録票!$A$59:$P$127,16,FALSE)),"",VLOOKUP(AJ128,【入力用】個人登録票!$A$59:$P$127,16,FALSE))</f>
        <v/>
      </c>
      <c r="AJ128" s="101"/>
    </row>
    <row r="129" spans="1:36" ht="27" customHeight="1">
      <c r="A129" s="75" t="s">
        <v>454</v>
      </c>
      <c r="B129" s="81" t="str">
        <f>IF(ISERROR(VLOOKUP(A129,#REF!,18,FALSE)),"",VLOOKUP(A129,#REF!,18,FALSE)) &amp; IF(ISERROR(VLOOKUP(A129,#REF!,18,FALSE)),"",VLOOKUP(A129,#REF!,18,FALSE))</f>
        <v/>
      </c>
      <c r="C129" s="755" t="str">
        <f>IF(ISERROR(VLOOKUP(A129,【入力用】個人登録票!$A$21:$P$50,2,FALSE)),"",VLOOKUP(A129,【入力用】個人登録票!$A$21:$P$50,2,FALSE)) &amp; IF(ISERROR(VLOOKUP(A129,【入力用】個人登録票!$A$59:$P$127,2,FALSE)),"",VLOOKUP(A129,【入力用】個人登録票!$A$59:$P$127,2,FALSE))</f>
        <v/>
      </c>
      <c r="D129" s="756"/>
      <c r="E129" s="623" t="str">
        <f>IF(ISERROR(VLOOKUP(A129,【入力用】個人登録票!$A$21:$P$50,5,FALSE)),"",VLOOKUP(A129,【入力用】個人登録票!$A$21:$P$50,5,FALSE)) &amp; IF(ISERROR(VLOOKUP(A129,【入力用】個人登録票!$A$59:$P$127,5,FALSE)),"",VLOOKUP(A129,【入力用】個人登録票!$A$59:$P$127,5,FALSE))</f>
        <v/>
      </c>
      <c r="F129" s="607"/>
      <c r="G129" s="754" t="str">
        <f>TEXT(IF(ISERROR(VLOOKUP(A129,【入力用】個人登録票!$A$21:$P$50,12,FALSE)),"",VLOOKUP(A129,【入力用】個人登録票!$A$21:$P$50,12,FALSE)) &amp; IF(ISERROR(VLOOKUP(A129,【入力用】個人登録票!$A$59:$P$127,12,FALSE)),"",VLOOKUP(A129,【入力用】個人登録票!$A$59:$P$127,12,FALSE)),"yyyy/m/d")</f>
        <v/>
      </c>
      <c r="H129" s="754"/>
      <c r="I129" s="754" t="str">
        <f t="shared" si="21"/>
        <v/>
      </c>
      <c r="J129" s="754"/>
      <c r="K129" s="754"/>
      <c r="L129" s="754"/>
      <c r="M129" s="754"/>
      <c r="N129" s="754"/>
      <c r="O129" s="783" t="str">
        <f>IF(ISERROR(VLOOKUP(A129,【入力用】個人登録票!$A$21:$Q$50,17,FALSE)),"",VLOOKUP(A129,【入力用】個人登録票!$A$21:$Q$50,17,FALSE)) &amp; IF(ISERROR(VLOOKUP(A129,【入力用】個人登録票!$A$59:$Q$127,17,FALSE)),"",VLOOKUP(A129,【入力用】個人登録票!$A$59:$Q$127,17,FALSE))</f>
        <v/>
      </c>
      <c r="P129" s="647"/>
      <c r="Q129" s="647"/>
      <c r="R129" s="647"/>
      <c r="S129" s="647"/>
      <c r="T129" s="647"/>
      <c r="U129" s="647"/>
      <c r="V129" s="648"/>
      <c r="W129" s="765" t="str">
        <f>IF(ISERROR(VLOOKUP(A129,【入力用】個人登録票!$A$21:$P$50,16,FALSE)),"",VLOOKUP(A129,【入力用】個人登録票!$A$21:$P$50,16,FALSE)) &amp; IF(ISERROR(VLOOKUP(A129,【入力用】個人登録票!$A$59:$P$127,16,FALSE)),"",VLOOKUP(A129,【入力用】個人登録票!$A$59:$P$127,16,FALSE))</f>
        <v/>
      </c>
      <c r="X129" s="784"/>
      <c r="Y129" s="784"/>
      <c r="Z129" s="785"/>
      <c r="AA129" s="79" t="str">
        <f>IF(ISERROR(VLOOKUP(AJ129,【入力用】個人登録票!$A$21:$P$50,2,FALSE)),"",VLOOKUP(AJ129,【入力用】個人登録票!$A$21:$P$50,2,FALSE)) &amp; IF(ISERROR(VLOOKUP(AJ129,【入力用】個人登録票!$A$59:$P$127,2,FALSE)),"",VLOOKUP(AJ129,【入力用】個人登録票!$A$59:$P$127,2,FALSE))</f>
        <v/>
      </c>
      <c r="AB129" s="606" t="str">
        <f>IF(ISERROR(VLOOKUP(AJ129,【入力用】個人登録票!$A$21:$P$50,5,FALSE)),"",VLOOKUP(AJ129,【入力用】個人登録票!$A$21:$P$50,5,FALSE)) &amp; IF(ISERROR(VLOOKUP(AJ129,【入力用】個人登録票!$A$59:$P$127,5,FALSE)),"",VLOOKUP(AJ129,【入力用】個人登録票!$A$59:$P$127,5,FALSE))</f>
        <v/>
      </c>
      <c r="AC129" s="649"/>
      <c r="AD129" s="607"/>
      <c r="AE129" s="644" t="str">
        <f>TEXT(IF(ISERROR(VLOOKUP(AJ129,【入力用】個人登録票!$A$21:$P$50,12,FALSE)),"",VLOOKUP(AJ129,【入力用】個人登録票!$A$21:$P$50,12,FALSE)) &amp; IF(ISERROR(VLOOKUP(AJ129,【入力用】個人登録票!$A$59:$P$127,12,FALSE)),"",VLOOKUP(AJ129,【入力用】個人登録票!$A$59:$P$127,12,FALSE)),"yyyy/m/d")</f>
        <v/>
      </c>
      <c r="AF129" s="645"/>
      <c r="AG129" s="99" t="str">
        <f t="shared" si="22"/>
        <v/>
      </c>
      <c r="AH129" s="100" t="str">
        <f>IF(ISERROR(VLOOKUP(AJ129,【入力用】個人登録票!$A$21:$Q$50,17,FALSE)),"",VLOOKUP(AJ129,【入力用】個人登録票!$A$21:$Q$50,17,FALSE)) &amp; IF(ISERROR(VLOOKUP(AJ129,【入力用】個人登録票!$A$59:$Q$127,17,FALSE)),"",VLOOKUP(AJ129,【入力用】個人登録票!$A$59:$Q$127,17,FALSE))</f>
        <v/>
      </c>
      <c r="AI129" s="80" t="str">
        <f>IF(ISERROR(VLOOKUP(AJ129,【入力用】個人登録票!$A$21:$P$50,16,FALSE)),"",VLOOKUP(AJ129,【入力用】個人登録票!$A$21:$P$50,16,FALSE)) &amp; IF(ISERROR(VLOOKUP(AJ129,【入力用】個人登録票!$A$59:$P$127,16,FALSE)),"",VLOOKUP(AJ129,【入力用】個人登録票!$A$59:$P$127,16,FALSE))</f>
        <v/>
      </c>
      <c r="AJ129" s="101"/>
    </row>
    <row r="130" spans="1:36" ht="27" customHeight="1" thickBot="1">
      <c r="A130" s="75" t="s">
        <v>363</v>
      </c>
      <c r="B130" s="81" t="str">
        <f>IF(ISERROR(VLOOKUP(A130,#REF!,18,FALSE)),"",VLOOKUP(A130,#REF!,18,FALSE)) &amp; IF(ISERROR(VLOOKUP(A130,#REF!,18,FALSE)),"",VLOOKUP(A130,#REF!,18,FALSE))</f>
        <v/>
      </c>
      <c r="C130" s="773" t="str">
        <f>IF(ISERROR(VLOOKUP(A130,【入力用】個人登録票!$A$21:$P$50,2,FALSE)),"",VLOOKUP(A130,【入力用】個人登録票!$A$21:$P$50,2,FALSE)) &amp; IF(ISERROR(VLOOKUP(A130,【入力用】個人登録票!$A$59:$P$127,2,FALSE)),"",VLOOKUP(A130,【入力用】個人登録票!$A$59:$P$127,2,FALSE))</f>
        <v/>
      </c>
      <c r="D130" s="774"/>
      <c r="E130" s="779" t="str">
        <f>IF(ISERROR(VLOOKUP(A130,【入力用】個人登録票!$A$21:$P$50,5,FALSE)),"",VLOOKUP(A130,【入力用】個人登録票!$A$21:$P$50,5,FALSE)) &amp; IF(ISERROR(VLOOKUP(A130,【入力用】個人登録票!$A$59:$P$127,5,FALSE)),"",VLOOKUP(A130,【入力用】個人登録票!$A$59:$P$127,5,FALSE))</f>
        <v/>
      </c>
      <c r="F130" s="690"/>
      <c r="G130" s="757" t="str">
        <f>TEXT(IF(ISERROR(VLOOKUP(A130,【入力用】個人登録票!$A$21:$P$50,12,FALSE)),"",VLOOKUP(A130,【入力用】個人登録票!$A$21:$P$50,12,FALSE)) &amp; IF(ISERROR(VLOOKUP(A130,【入力用】個人登録票!$A$59:$P$127,12,FALSE)),"",VLOOKUP(A130,【入力用】個人登録票!$A$59:$P$127,12,FALSE)),"yyyy/m/d")</f>
        <v/>
      </c>
      <c r="H130" s="757"/>
      <c r="I130" s="757" t="str">
        <f t="shared" si="21"/>
        <v/>
      </c>
      <c r="J130" s="757"/>
      <c r="K130" s="757"/>
      <c r="L130" s="757"/>
      <c r="M130" s="757"/>
      <c r="N130" s="757"/>
      <c r="O130" s="780" t="str">
        <f>IF(ISERROR(VLOOKUP(A130,【入力用】個人登録票!$A$21:$Q$50,17,FALSE)),"",VLOOKUP(A130,【入力用】個人登録票!$A$21:$Q$50,17,FALSE)) &amp; IF(ISERROR(VLOOKUP(A130,【入力用】個人登録票!$A$59:$Q$127,17,FALSE)),"",VLOOKUP(A130,【入力用】個人登録票!$A$59:$Q$127,17,FALSE))</f>
        <v/>
      </c>
      <c r="P130" s="696"/>
      <c r="Q130" s="696"/>
      <c r="R130" s="696"/>
      <c r="S130" s="696"/>
      <c r="T130" s="696"/>
      <c r="U130" s="696"/>
      <c r="V130" s="697"/>
      <c r="W130" s="767" t="str">
        <f>IF(ISERROR(VLOOKUP(A130,【入力用】個人登録票!$A$21:$P$50,16,FALSE)),"",VLOOKUP(A130,【入力用】個人登録票!$A$21:$P$50,16,FALSE)) &amp; IF(ISERROR(VLOOKUP(A130,【入力用】個人登録票!$A$59:$P$127,16,FALSE)),"",VLOOKUP(A130,【入力用】個人登録票!$A$59:$P$127,16,FALSE))</f>
        <v/>
      </c>
      <c r="X130" s="781"/>
      <c r="Y130" s="781"/>
      <c r="Z130" s="782"/>
      <c r="AA130" s="82" t="str">
        <f>IF(ISERROR(VLOOKUP(AJ130,【入力用】個人登録票!$A$21:$P$50,2,FALSE)),"",VLOOKUP(AJ130,【入力用】個人登録票!$A$21:$P$50,2,FALSE)) &amp; IF(ISERROR(VLOOKUP(AJ130,【入力用】個人登録票!$A$59:$P$127,2,FALSE)),"",VLOOKUP(AJ130,【入力用】個人登録票!$A$59:$P$127,2,FALSE))</f>
        <v/>
      </c>
      <c r="AB130" s="689" t="str">
        <f>IF(ISERROR(VLOOKUP(AJ130,【入力用】個人登録票!$A$21:$P$50,5,FALSE)),"",VLOOKUP(AJ130,【入力用】個人登録票!$A$21:$P$50,5,FALSE)) &amp; IF(ISERROR(VLOOKUP(AJ130,【入力用】個人登録票!$A$59:$P$127,5,FALSE)),"",VLOOKUP(AJ130,【入力用】個人登録票!$A$59:$P$127,5,FALSE))</f>
        <v/>
      </c>
      <c r="AC130" s="692"/>
      <c r="AD130" s="690"/>
      <c r="AE130" s="693" t="str">
        <f>TEXT(IF(ISERROR(VLOOKUP(AJ130,【入力用】個人登録票!$A$21:$P$50,12,FALSE)),"",VLOOKUP(AJ130,【入力用】個人登録票!$A$21:$P$50,12,FALSE)) &amp; IF(ISERROR(VLOOKUP(AJ130,【入力用】個人登録票!$A$59:$P$127,12,FALSE)),"",VLOOKUP(AJ130,【入力用】個人登録票!$A$59:$P$127,12,FALSE)),"yyyy/m/d")</f>
        <v/>
      </c>
      <c r="AF130" s="694"/>
      <c r="AG130" s="103" t="str">
        <f t="shared" si="22"/>
        <v/>
      </c>
      <c r="AH130" s="83" t="str">
        <f>IF(ISERROR(VLOOKUP(AJ130,【入力用】個人登録票!$A$21:$Q$50,17,FALSE)),"",VLOOKUP(AJ130,【入力用】個人登録票!$A$21:$Q$50,17,FALSE)) &amp; IF(ISERROR(VLOOKUP(AJ130,【入力用】個人登録票!$A$59:$Q$127,17,FALSE)),"",VLOOKUP(AJ130,【入力用】個人登録票!$A$59:$Q$127,17,FALSE))</f>
        <v/>
      </c>
      <c r="AI130" s="84" t="str">
        <f>IF(ISERROR(VLOOKUP(AJ130,【入力用】個人登録票!$A$21:$P$50,16,FALSE)),"",VLOOKUP(AJ130,【入力用】個人登録票!$A$21:$P$50,16,FALSE)) &amp; IF(ISERROR(VLOOKUP(AJ130,【入力用】個人登録票!$A$59:$P$127,16,FALSE)),"",VLOOKUP(AJ130,【入力用】個人登録票!$A$59:$P$127,16,FALSE))</f>
        <v/>
      </c>
      <c r="AJ130" s="101"/>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40" t="s">
        <v>52</v>
      </c>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row>
    <row r="133" spans="1:36" ht="12.75" customHeight="1">
      <c r="C133" s="2"/>
      <c r="D133" s="640" t="s">
        <v>53</v>
      </c>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S/Kh+P8O3/ucN3R4XHkQviylcWsvHwvRRyFz/mvOSfQGyiPg/VG5GQfVbz0zruPaIvoMFQkAJ+kHGoJndrViig==" saltValue="cJO9oG3rfUqcTawQ13fvAQ==" spinCount="100000" sheet="1" selectLockedCells="1"/>
  <dataConsolidate/>
  <mergeCells count="807">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 ref="AC4:AC7"/>
    <mergeCell ref="S4:S7"/>
    <mergeCell ref="T4:T7"/>
    <mergeCell ref="U4:U7"/>
    <mergeCell ref="V4:V7"/>
    <mergeCell ref="W4:W7"/>
    <mergeCell ref="X4:X7"/>
    <mergeCell ref="AD8:AD9"/>
    <mergeCell ref="AE8:AI9"/>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C17:E17"/>
    <mergeCell ref="C18:D19"/>
    <mergeCell ref="E18:F19"/>
    <mergeCell ref="G18:H19"/>
    <mergeCell ref="I18:N18"/>
    <mergeCell ref="O18:V19"/>
    <mergeCell ref="AE16:AF17"/>
    <mergeCell ref="AG16:AG17"/>
    <mergeCell ref="AH16:AH17"/>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E21:F21"/>
    <mergeCell ref="G21:H21"/>
    <mergeCell ref="I21:N21"/>
    <mergeCell ref="O21:V21"/>
    <mergeCell ref="W21:Z21"/>
    <mergeCell ref="AB21:AD21"/>
    <mergeCell ref="AE21:AF21"/>
    <mergeCell ref="AI18:AI19"/>
    <mergeCell ref="AE22:AF22"/>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A37:AA40"/>
    <mergeCell ref="AB37:AB40"/>
    <mergeCell ref="R37:R40"/>
    <mergeCell ref="S37:S40"/>
    <mergeCell ref="T37:T40"/>
    <mergeCell ref="U37:U40"/>
    <mergeCell ref="V37:V40"/>
    <mergeCell ref="W37:W40"/>
    <mergeCell ref="AC41:AC42"/>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C50:E50"/>
    <mergeCell ref="C51:D52"/>
    <mergeCell ref="E51:F52"/>
    <mergeCell ref="G51:H52"/>
    <mergeCell ref="I51:N51"/>
    <mergeCell ref="O51:V52"/>
    <mergeCell ref="AE49:AF50"/>
    <mergeCell ref="AG49:AG50"/>
    <mergeCell ref="AH49:AH50"/>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4:D54"/>
    <mergeCell ref="E54:F54"/>
    <mergeCell ref="G54:H54"/>
    <mergeCell ref="I54:N54"/>
    <mergeCell ref="O54:V54"/>
    <mergeCell ref="W54:Z54"/>
    <mergeCell ref="AB54:AD54"/>
    <mergeCell ref="AE54:AF54"/>
    <mergeCell ref="AB55:AD55"/>
    <mergeCell ref="AE55:AF55"/>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A70:AA73"/>
    <mergeCell ref="AB70:AB73"/>
    <mergeCell ref="R70:R73"/>
    <mergeCell ref="S70:S73"/>
    <mergeCell ref="T70:T73"/>
    <mergeCell ref="U70:U73"/>
    <mergeCell ref="V70:V73"/>
    <mergeCell ref="W70:W73"/>
    <mergeCell ref="AC74:AC75"/>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C83:E83"/>
    <mergeCell ref="C84:D85"/>
    <mergeCell ref="E84:F85"/>
    <mergeCell ref="G84:H85"/>
    <mergeCell ref="I84:N84"/>
    <mergeCell ref="O84:V85"/>
    <mergeCell ref="AE82:AF83"/>
    <mergeCell ref="AG82:AG83"/>
    <mergeCell ref="AH82:AH83"/>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7:D87"/>
    <mergeCell ref="E87:F87"/>
    <mergeCell ref="G87:H87"/>
    <mergeCell ref="I87:N87"/>
    <mergeCell ref="O87:V87"/>
    <mergeCell ref="W87:Z87"/>
    <mergeCell ref="AB87:AD87"/>
    <mergeCell ref="AE87:AF87"/>
    <mergeCell ref="AB88:AD88"/>
    <mergeCell ref="AE88:AF88"/>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A103:AA106"/>
    <mergeCell ref="AB103:AB106"/>
    <mergeCell ref="R103:R106"/>
    <mergeCell ref="S103:S106"/>
    <mergeCell ref="T103:T106"/>
    <mergeCell ref="U103:U106"/>
    <mergeCell ref="V103:V106"/>
    <mergeCell ref="W103:W106"/>
    <mergeCell ref="AC107:AC108"/>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C116:E116"/>
    <mergeCell ref="C117:D118"/>
    <mergeCell ref="E117:F118"/>
    <mergeCell ref="G117:H118"/>
    <mergeCell ref="I117:N117"/>
    <mergeCell ref="O117:V118"/>
    <mergeCell ref="AE115:AF116"/>
    <mergeCell ref="AG115:AG116"/>
    <mergeCell ref="AH115:AH116"/>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20:D120"/>
    <mergeCell ref="E120:F120"/>
    <mergeCell ref="G120:H120"/>
    <mergeCell ref="I120:N120"/>
    <mergeCell ref="O120:V120"/>
    <mergeCell ref="W120:Z120"/>
    <mergeCell ref="AB120:AD120"/>
    <mergeCell ref="AE120:AF120"/>
    <mergeCell ref="AB121:AD121"/>
    <mergeCell ref="AE121:AF121"/>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s>
  <phoneticPr fontId="5"/>
  <conditionalFormatting sqref="C24:D31">
    <cfRule type="expression" dxfId="14" priority="42">
      <formula>$B24="1"</formula>
    </cfRule>
  </conditionalFormatting>
  <conditionalFormatting sqref="C53:V64">
    <cfRule type="expression" dxfId="13" priority="22">
      <formula>$B53="1"</formula>
    </cfRule>
  </conditionalFormatting>
  <conditionalFormatting sqref="C86:V97">
    <cfRule type="expression" dxfId="12" priority="14">
      <formula>$B86="1"</formula>
    </cfRule>
  </conditionalFormatting>
  <conditionalFormatting sqref="C119:V130">
    <cfRule type="expression" dxfId="11" priority="6">
      <formula>$B119="1"</formula>
    </cfRule>
  </conditionalFormatting>
  <conditionalFormatting sqref="E24:V24">
    <cfRule type="expression" dxfId="10" priority="81">
      <formula>$B24="1"</formula>
    </cfRule>
  </conditionalFormatting>
  <conditionalFormatting sqref="E25:Z31">
    <cfRule type="expression" dxfId="9" priority="71">
      <formula>$B25="1"</formula>
    </cfRule>
  </conditionalFormatting>
  <conditionalFormatting sqref="AA12:AI31">
    <cfRule type="expression" dxfId="8" priority="26">
      <formula>$AK12="1"</formula>
    </cfRule>
  </conditionalFormatting>
  <conditionalFormatting sqref="AA45:AI64">
    <cfRule type="expression" dxfId="7" priority="18">
      <formula>$AK45="1"</formula>
    </cfRule>
  </conditionalFormatting>
  <conditionalFormatting sqref="AA78:AI97">
    <cfRule type="expression" dxfId="6" priority="10">
      <formula>$AK78="1"</formula>
    </cfRule>
  </conditionalFormatting>
  <conditionalFormatting sqref="AA111:AI130">
    <cfRule type="expression" dxfId="5"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80" zoomScaleNormal="80" workbookViewId="0">
      <selection activeCell="AJ13" sqref="AJ13"/>
    </sheetView>
  </sheetViews>
  <sheetFormatPr defaultColWidth="8.90625" defaultRowHeight="13"/>
  <cols>
    <col min="1" max="1" width="4.453125" customWidth="1"/>
    <col min="2" max="4" width="3.08984375" customWidth="1"/>
    <col min="5" max="6" width="4.6328125" customWidth="1"/>
    <col min="7" max="8" width="4.08984375" customWidth="1"/>
    <col min="9" max="13" width="4.6328125" customWidth="1"/>
    <col min="14" max="14" width="6.36328125" customWidth="1"/>
    <col min="15" max="16" width="4.6328125" customWidth="1"/>
    <col min="17" max="17" width="7.453125" customWidth="1"/>
    <col min="18" max="21" width="4.6328125" customWidth="1"/>
    <col min="22" max="22" width="9" customWidth="1"/>
    <col min="23" max="64" width="4.6328125" customWidth="1"/>
  </cols>
  <sheetData>
    <row r="1" spans="1:32" ht="18.75" customHeight="1">
      <c r="A1" s="871" t="s">
        <v>198</v>
      </c>
      <c r="B1" s="874"/>
      <c r="C1" s="874"/>
      <c r="D1" s="874"/>
      <c r="E1" s="874"/>
      <c r="F1" s="874"/>
      <c r="G1" s="874"/>
      <c r="H1" s="874"/>
      <c r="I1" s="874"/>
      <c r="J1" s="874"/>
      <c r="K1" s="874"/>
      <c r="L1" s="874"/>
      <c r="M1" s="874"/>
      <c r="N1" s="874"/>
      <c r="O1" s="874"/>
      <c r="P1" s="874"/>
      <c r="Q1" s="874"/>
      <c r="R1" s="874"/>
      <c r="S1" s="874"/>
      <c r="T1" s="874"/>
      <c r="U1" s="874"/>
      <c r="V1" s="874"/>
      <c r="Z1" s="117" t="s">
        <v>501</v>
      </c>
    </row>
    <row r="2" spans="1:32" ht="30" customHeight="1">
      <c r="A2" s="872"/>
      <c r="B2" s="27"/>
      <c r="C2" s="27"/>
      <c r="D2" s="27"/>
      <c r="E2" s="27"/>
      <c r="F2" s="27"/>
      <c r="G2" s="27"/>
      <c r="H2" s="27"/>
      <c r="I2" s="27"/>
      <c r="J2" s="27"/>
      <c r="K2" s="27"/>
      <c r="L2" s="27"/>
      <c r="M2" s="27"/>
      <c r="N2" s="27"/>
      <c r="O2" s="27"/>
      <c r="P2" s="27"/>
      <c r="Q2" s="27"/>
      <c r="R2" s="27"/>
      <c r="S2" s="27"/>
      <c r="T2" s="27"/>
      <c r="U2" s="27"/>
      <c r="V2" s="27"/>
    </row>
    <row r="3" spans="1:32" s="29" customFormat="1" ht="30.75" customHeight="1">
      <c r="A3" s="872"/>
      <c r="B3" s="851" t="s">
        <v>182</v>
      </c>
      <c r="C3" s="851"/>
      <c r="D3" s="805"/>
      <c r="E3" s="875">
        <f>【入力用】チーム登録!D19</f>
        <v>0</v>
      </c>
      <c r="F3" s="875"/>
      <c r="G3" s="875"/>
      <c r="H3" s="851" t="s">
        <v>181</v>
      </c>
      <c r="I3" s="805"/>
      <c r="J3" s="876">
        <f>【入力用】チーム登録!D18</f>
        <v>0</v>
      </c>
      <c r="K3" s="877"/>
      <c r="L3" s="878"/>
      <c r="M3" s="28"/>
      <c r="N3" s="28"/>
      <c r="O3" s="28"/>
      <c r="P3" s="28"/>
      <c r="Q3" s="28"/>
      <c r="R3" s="28"/>
      <c r="S3" s="28"/>
      <c r="T3" s="28"/>
      <c r="U3" s="28"/>
      <c r="V3" s="28"/>
    </row>
    <row r="4" spans="1:32" s="29" customFormat="1" ht="15">
      <c r="A4" s="872"/>
      <c r="B4" s="879" t="s">
        <v>83</v>
      </c>
      <c r="C4" s="880"/>
      <c r="D4" s="880"/>
      <c r="E4" s="881" t="str">
        <f>PHONETIC(【入力用】チーム登録!D15)</f>
        <v/>
      </c>
      <c r="F4" s="882"/>
      <c r="G4" s="882"/>
      <c r="H4" s="882"/>
      <c r="I4" s="882"/>
      <c r="J4" s="882"/>
      <c r="K4" s="882"/>
      <c r="L4" s="882"/>
      <c r="M4" s="882"/>
      <c r="N4" s="882"/>
      <c r="O4" s="883"/>
      <c r="P4" s="28"/>
      <c r="Q4" s="28"/>
      <c r="R4" s="28"/>
      <c r="S4" s="28"/>
      <c r="T4" s="28"/>
      <c r="U4" s="28"/>
      <c r="V4" s="28"/>
    </row>
    <row r="5" spans="1:32" s="29" customFormat="1" ht="28.5" customHeight="1">
      <c r="A5" s="872"/>
      <c r="B5" s="884" t="s">
        <v>84</v>
      </c>
      <c r="C5" s="885"/>
      <c r="D5" s="885"/>
      <c r="E5" s="796">
        <f>【入力用】チーム登録!D14</f>
        <v>0</v>
      </c>
      <c r="F5" s="797"/>
      <c r="G5" s="797"/>
      <c r="H5" s="797"/>
      <c r="I5" s="797"/>
      <c r="J5" s="797"/>
      <c r="K5" s="797"/>
      <c r="L5" s="797"/>
      <c r="M5" s="797"/>
      <c r="N5" s="797"/>
      <c r="O5" s="798"/>
      <c r="P5" s="28"/>
      <c r="Q5" s="28"/>
      <c r="R5" s="305"/>
      <c r="S5" s="305"/>
      <c r="T5" s="305"/>
      <c r="U5" s="305"/>
      <c r="V5" s="305"/>
      <c r="W5" s="306"/>
    </row>
    <row r="6" spans="1:32" s="29" customFormat="1" ht="20.25" customHeight="1">
      <c r="A6" s="872"/>
      <c r="B6" s="805" t="s">
        <v>85</v>
      </c>
      <c r="C6" s="805"/>
      <c r="D6" s="805"/>
      <c r="E6" s="39"/>
      <c r="F6" s="800">
        <f>【入力用】チーム登録!D24</f>
        <v>0</v>
      </c>
      <c r="G6" s="800"/>
      <c r="H6" s="800"/>
      <c r="I6" s="801"/>
      <c r="J6" s="799" t="s">
        <v>600</v>
      </c>
      <c r="K6" s="801"/>
      <c r="L6" s="806" t="s">
        <v>187</v>
      </c>
      <c r="M6" s="810"/>
      <c r="N6" s="807"/>
      <c r="O6" s="799">
        <f>【入力用】個人登録票!E15</f>
        <v>0</v>
      </c>
      <c r="P6" s="800"/>
      <c r="Q6" s="801"/>
      <c r="R6" s="803"/>
      <c r="S6" s="803"/>
      <c r="T6" s="803"/>
      <c r="U6" s="803"/>
      <c r="V6" s="803"/>
      <c r="W6" s="307"/>
      <c r="X6" s="21" t="s">
        <v>326</v>
      </c>
    </row>
    <row r="7" spans="1:32" s="29" customFormat="1" ht="20.25" customHeight="1">
      <c r="A7" s="872"/>
      <c r="B7" s="805" t="s">
        <v>86</v>
      </c>
      <c r="C7" s="805"/>
      <c r="D7" s="805"/>
      <c r="E7" s="40">
        <v>30</v>
      </c>
      <c r="F7" s="814">
        <f>【入力用】個人登録票!E10</f>
        <v>0</v>
      </c>
      <c r="G7" s="814"/>
      <c r="H7" s="814"/>
      <c r="I7" s="814"/>
      <c r="J7" s="808"/>
      <c r="K7" s="809"/>
      <c r="L7" s="806" t="s">
        <v>188</v>
      </c>
      <c r="M7" s="810"/>
      <c r="N7" s="807"/>
      <c r="O7" s="799">
        <f>【入力用】チーム登録!D35</f>
        <v>0</v>
      </c>
      <c r="P7" s="800"/>
      <c r="Q7" s="801"/>
      <c r="R7" s="804"/>
      <c r="S7" s="804"/>
      <c r="T7" s="804"/>
      <c r="U7" s="804"/>
      <c r="V7" s="804"/>
      <c r="W7" s="308"/>
      <c r="X7" s="26" t="s">
        <v>464</v>
      </c>
    </row>
    <row r="8" spans="1:32" s="29" customFormat="1" ht="20.25" customHeight="1">
      <c r="A8" s="872"/>
      <c r="B8" s="805" t="s">
        <v>87</v>
      </c>
      <c r="C8" s="805"/>
      <c r="D8" s="805"/>
      <c r="E8" s="40">
        <v>31</v>
      </c>
      <c r="F8" s="814">
        <f>【入力用】個人登録票!E11</f>
        <v>0</v>
      </c>
      <c r="G8" s="814"/>
      <c r="H8" s="814"/>
      <c r="I8" s="814"/>
      <c r="J8" s="808"/>
      <c r="K8" s="809"/>
      <c r="L8" s="811" t="s">
        <v>189</v>
      </c>
      <c r="M8" s="812"/>
      <c r="N8" s="813"/>
      <c r="O8" s="799">
        <f>【入力用】個人登録票!O16</f>
        <v>0</v>
      </c>
      <c r="P8" s="800"/>
      <c r="Q8" s="801"/>
      <c r="R8" s="804"/>
      <c r="S8" s="804"/>
      <c r="T8" s="804"/>
      <c r="U8" s="804"/>
      <c r="V8" s="804"/>
      <c r="W8" s="308"/>
      <c r="X8" s="26" t="s">
        <v>464</v>
      </c>
    </row>
    <row r="9" spans="1:32" s="29" customFormat="1" ht="20.25" customHeight="1">
      <c r="A9" s="872"/>
      <c r="B9" s="805" t="s">
        <v>87</v>
      </c>
      <c r="C9" s="805"/>
      <c r="D9" s="805"/>
      <c r="E9" s="40">
        <v>32</v>
      </c>
      <c r="F9" s="814">
        <f>【入力用】個人登録票!E12</f>
        <v>0</v>
      </c>
      <c r="G9" s="814"/>
      <c r="H9" s="814"/>
      <c r="I9" s="814"/>
      <c r="J9" s="808"/>
      <c r="K9" s="809"/>
      <c r="L9" s="806" t="s">
        <v>190</v>
      </c>
      <c r="M9" s="810"/>
      <c r="N9" s="807"/>
      <c r="O9" s="799">
        <f>【入力用】個人登録票!E13</f>
        <v>0</v>
      </c>
      <c r="P9" s="800"/>
      <c r="Q9" s="801"/>
      <c r="R9" s="804"/>
      <c r="S9" s="804"/>
      <c r="T9" s="804"/>
      <c r="U9" s="804"/>
      <c r="V9" s="804"/>
      <c r="W9" s="308"/>
      <c r="X9" s="26" t="s">
        <v>464</v>
      </c>
    </row>
    <row r="10" spans="1:32" s="29" customFormat="1" ht="8.25" customHeight="1">
      <c r="A10" s="872"/>
      <c r="B10" s="30"/>
      <c r="C10" s="30"/>
      <c r="D10" s="30"/>
      <c r="E10" s="28"/>
      <c r="F10" s="28"/>
      <c r="G10" s="28"/>
      <c r="H10" s="28"/>
      <c r="I10" s="28"/>
      <c r="J10" s="28"/>
      <c r="K10" s="28"/>
      <c r="L10" s="28"/>
      <c r="M10" s="28"/>
      <c r="N10" s="28"/>
      <c r="O10" s="28"/>
      <c r="P10" s="28"/>
      <c r="Q10" s="28"/>
      <c r="R10" s="28"/>
      <c r="S10" s="28"/>
      <c r="T10" s="28"/>
      <c r="U10" s="28"/>
      <c r="V10" s="28"/>
    </row>
    <row r="11" spans="1:32" s="29" customFormat="1" ht="19.5" customHeight="1">
      <c r="A11" s="872"/>
      <c r="B11" s="802" t="s">
        <v>88</v>
      </c>
      <c r="C11" s="802"/>
      <c r="D11" s="802"/>
      <c r="E11" s="802"/>
      <c r="F11" s="802"/>
      <c r="G11" s="802"/>
      <c r="H11" s="802"/>
      <c r="I11" s="802"/>
      <c r="J11" s="802"/>
      <c r="K11" s="802"/>
      <c r="L11" s="802"/>
      <c r="M11" s="802"/>
      <c r="N11" s="802"/>
      <c r="O11" s="802"/>
      <c r="P11" s="802"/>
      <c r="Q11" s="802"/>
      <c r="R11" s="802"/>
      <c r="S11" s="802"/>
      <c r="T11" s="802"/>
      <c r="U11" s="802"/>
      <c r="V11" s="802"/>
    </row>
    <row r="12" spans="1:32" s="29" customFormat="1" ht="12" customHeight="1">
      <c r="A12" s="873"/>
      <c r="B12" s="28" t="s">
        <v>191</v>
      </c>
      <c r="C12" s="28"/>
      <c r="D12" s="28"/>
      <c r="E12" s="28"/>
      <c r="F12" s="28"/>
      <c r="G12" s="28"/>
      <c r="H12" s="28"/>
      <c r="I12" s="28"/>
      <c r="J12" s="28"/>
      <c r="K12" s="28"/>
      <c r="L12" s="28"/>
      <c r="M12" s="28"/>
      <c r="N12" s="28"/>
      <c r="O12" s="28"/>
      <c r="P12" s="28"/>
      <c r="Q12" s="28"/>
      <c r="R12" s="28"/>
      <c r="S12" s="28"/>
      <c r="T12" s="28"/>
      <c r="U12" s="28"/>
      <c r="V12" s="28"/>
    </row>
    <row r="13" spans="1:32" s="29" customFormat="1" ht="20.25" customHeight="1">
      <c r="A13" s="40" t="s">
        <v>185</v>
      </c>
      <c r="B13" s="40" t="s">
        <v>183</v>
      </c>
      <c r="C13" s="806" t="s">
        <v>89</v>
      </c>
      <c r="D13" s="807"/>
      <c r="E13" s="805" t="s">
        <v>90</v>
      </c>
      <c r="F13" s="805"/>
      <c r="G13" s="310" t="s">
        <v>91</v>
      </c>
      <c r="H13" s="805" t="s">
        <v>92</v>
      </c>
      <c r="I13" s="805"/>
      <c r="J13" s="805"/>
      <c r="K13" s="805" t="s">
        <v>288</v>
      </c>
      <c r="L13" s="805"/>
      <c r="M13" s="805"/>
      <c r="N13" s="806" t="s">
        <v>600</v>
      </c>
      <c r="O13" s="807"/>
      <c r="P13" s="805" t="s">
        <v>93</v>
      </c>
      <c r="Q13" s="805"/>
      <c r="R13" s="805"/>
      <c r="S13" s="40" t="s">
        <v>94</v>
      </c>
      <c r="T13" s="805" t="s">
        <v>95</v>
      </c>
      <c r="U13" s="805"/>
      <c r="V13" s="805"/>
      <c r="W13" s="28"/>
      <c r="AF13" s="28" t="s">
        <v>591</v>
      </c>
    </row>
    <row r="14" spans="1:32" s="29" customFormat="1" ht="20.25" customHeight="1">
      <c r="A14" s="161"/>
      <c r="B14" s="41">
        <v>1</v>
      </c>
      <c r="C14" s="815" t="str">
        <f>IF(ISERROR(VLOOKUP(A14,【入力用】個人登録票!$A$21:$P$50,2,FALSE)),"",VLOOKUP(A14,【入力用】個人登録票!$A$21:$P$50,2,FALSE)) &amp; IF(ISERROR(VLOOKUP(A14,【入力用】個人登録票!$A$59:$P$127,2,FALSE)),"",VLOOKUP(A14,【入力用】個人登録票!$A$59:$P$127,2,FALSE))</f>
        <v/>
      </c>
      <c r="D14" s="816"/>
      <c r="E14" s="830" t="str">
        <f>IF(ISERROR(VLOOKUP(A14,【入力用】個人登録票!$A$21:$P$50,13,FALSE)),"",VLOOKUP(A14,【入力用】個人登録票!$A$21:$P$50,13,FALSE)) &amp; IF(ISERROR(VLOOKUP(A14,【入力用】個人登録票!$A$59:$P$127,13,FALSE)),"",VLOOKUP(A14,【入力用】個人登録票!$A$59:$P$127,13,FALSE))</f>
        <v/>
      </c>
      <c r="F14" s="831"/>
      <c r="G14" s="309" t="str">
        <f>IF(ISERROR(VLOOKUP(A14,【入力用】個人登録票!$A$21:$P$50,15,FALSE)),"",VLOOKUP(A14,【入力用】個人登録票!$A$21:$P$50,15,FALSE)) &amp; IF(ISERROR(VLOOKUP(A14,【入力用】個人登録票!$A$59:$P$127,15,FALSE)),"",VLOOKUP(A14,【入力用】個人登録票!$A$59:$P$127,15,FALSE))</f>
        <v/>
      </c>
      <c r="H14" s="832" t="str">
        <f>IF(ISERROR(VLOOKUP(A14,【入力用】個人登録票!$A$21:$P$50,5,FALSE)),"",VLOOKUP(A14,【入力用】個人登録票!$A$21:$P$50,5,FALSE)) &amp; IF(ISERROR(VLOOKUP(A14,【入力用】個人登録票!$A$59:$P$127,5,FALSE)),"",VLOOKUP(A14,【入力用】個人登録票!$A$59:$P$127,5,FALSE))</f>
        <v/>
      </c>
      <c r="I14" s="833"/>
      <c r="J14" s="834"/>
      <c r="K14" s="832" t="str">
        <f>IF(ISERROR(VLOOKUP(A14,【入力用】個人登録票!$A$21:$P$50,6,FALSE)),"",VLOOKUP(A14,【入力用】個人登録票!$A$21:$P$50,6,FALSE)) &amp; IF(ISERROR(VLOOKUP(A14,【入力用】個人登録票!$A$59:$P$127,6,FALSE)),"",VLOOKUP(A14,【入力用】個人登録票!$A$59:$P$127,6,FALSE))</f>
        <v/>
      </c>
      <c r="L14" s="833"/>
      <c r="M14" s="834"/>
      <c r="N14" s="794"/>
      <c r="O14" s="795"/>
      <c r="P14" s="835" t="str">
        <f>IF(ISERROR(VLOOKUP(A14,【入力用】個人登録票!$A$21:$P$50,8,FALSE)),"",VLOOKUP(A14,【入力用】個人登録票!$A$21:$P$50,8,FALSE)) &amp; IF(ISERROR(VLOOKUP(A14,【入力用】個人登録票!$A$59:$P$127,8,FALSE)),"",VLOOKUP(A14,【入力用】個人登録票!$A$59:$P$127,8,FALSE))</f>
        <v/>
      </c>
      <c r="Q14" s="836"/>
      <c r="R14" s="837"/>
      <c r="S14" s="176" t="str">
        <f>IF(ISERROR(VLOOKUP(A14,【入力用】個人登録票!$A$21:$P$50,3,FALSE)),"",VLOOKUP(A14,【入力用】個人登録票!$A$21:$P$50,3,FALSE)) &amp; IF(ISERROR(VLOOKUP(A14,【入力用】個人登録票!$A$59:$P$127,3,FALSE)),"",VLOOKUP(A14,【入力用】個人登録票!$A$59:$P$127,3,FALSE))</f>
        <v/>
      </c>
      <c r="T14" s="868" t="str">
        <f>IF(ISERROR(VLOOKUP(A14,【入力用】個人登録票!$A$21:$P$50,9,FALSE)),"",VLOOKUP(A14,【入力用】個人登録票!$A$21:$P$50,9,FALSE) &amp; "・" &amp; IF(ISERROR(VLOOKUP(A14,【入力用】個人登録票!$A$21:$P$50,10,FALSE)),"",VLOOKUP(A14,【入力用】個人登録票!$A$21:$P$50,10,FALSE))) &amp; IF(ISERROR(VLOOKUP(A14,【入力用】個人登録票!$A$59:$P$127,9,FALSE)),"",VLOOKUP(A14,【入力用】個人登録票!$A$59:$P$127,9,FALSE) &amp; "・" &amp; IF(ISERROR(VLOOKUP(A14,【入力用】個人登録票!$A$59:$P$127,10,FALSE)),"",VLOOKUP(A14,【入力用】個人登録票!$A$59:$P$127,10,FALSE)))</f>
        <v/>
      </c>
      <c r="U14" s="869"/>
      <c r="V14" s="870"/>
      <c r="W14" s="26" t="s">
        <v>287</v>
      </c>
      <c r="AE14" s="31"/>
      <c r="AF14" s="28" t="s">
        <v>592</v>
      </c>
    </row>
    <row r="15" spans="1:32" s="29" customFormat="1" ht="20.25" customHeight="1">
      <c r="A15" s="162"/>
      <c r="B15" s="42">
        <v>2</v>
      </c>
      <c r="C15" s="817" t="str">
        <f>IF(ISERROR(VLOOKUP(A15,【入力用】個人登録票!$A$21:$P$50,2,FALSE)),"",VLOOKUP(A15,【入力用】個人登録票!$A$21:$P$50,2,FALSE)) &amp; IF(ISERROR(VLOOKUP(A15,【入力用】個人登録票!$A$59:$P$127,2,FALSE)),"",VLOOKUP(A15,【入力用】個人登録票!$A$59:$P$127,2,FALSE))</f>
        <v/>
      </c>
      <c r="D15" s="818"/>
      <c r="E15" s="819" t="str">
        <f>IF(ISERROR(VLOOKUP(A15,【入力用】個人登録票!$A$21:$P$50,13,FALSE)),"",VLOOKUP(A15,【入力用】個人登録票!$A$21:$P$50,13,FALSE)) &amp; IF(ISERROR(VLOOKUP(A15,【入力用】個人登録票!$A$59:$P$127,13,FALSE)),"",VLOOKUP(A15,【入力用】個人登録票!$A$59:$P$127,13,FALSE))</f>
        <v/>
      </c>
      <c r="F15" s="820"/>
      <c r="G15" s="311" t="str">
        <f>IF(ISERROR(VLOOKUP(A15,【入力用】個人登録票!$A$21:$P$50,15,FALSE)),"",VLOOKUP(A15,【入力用】個人登録票!$A$21:$P$50,15,FALSE)) &amp; IF(ISERROR(VLOOKUP(A15,【入力用】個人登録票!$A$59:$P$127,15,FALSE)),"",VLOOKUP(A15,【入力用】個人登録票!$A$59:$P$127,15,FALSE))</f>
        <v/>
      </c>
      <c r="H15" s="821" t="str">
        <f>IF(ISERROR(VLOOKUP(A15,【入力用】個人登録票!$A$21:$P$50,5,FALSE)),"",VLOOKUP(A15,【入力用】個人登録票!$A$21:$P$50,5,FALSE)) &amp; IF(ISERROR(VLOOKUP(A15,【入力用】個人登録票!$A$59:$P$127,5,FALSE)),"",VLOOKUP(A15,【入力用】個人登録票!$A$59:$P$127,5,FALSE))</f>
        <v/>
      </c>
      <c r="I15" s="822"/>
      <c r="J15" s="823"/>
      <c r="K15" s="821" t="str">
        <f>IF(ISERROR(VLOOKUP(A15,【入力用】個人登録票!$A$21:$P$50,6,FALSE)),"",VLOOKUP(A15,【入力用】個人登録票!$A$21:$P$50,6,FALSE)) &amp; IF(ISERROR(VLOOKUP(A15,【入力用】個人登録票!$A$59:$P$127,6,FALSE)),"",VLOOKUP(A15,【入力用】個人登録票!$A$59:$P$127,6,FALSE))</f>
        <v/>
      </c>
      <c r="L15" s="822"/>
      <c r="M15" s="823"/>
      <c r="N15" s="790"/>
      <c r="O15" s="791"/>
      <c r="P15" s="824" t="str">
        <f>IF(ISERROR(VLOOKUP(A15,【入力用】個人登録票!$A$21:$P$50,8,FALSE)),"",VLOOKUP(A15,【入力用】個人登録票!$A$21:$P$50,8,FALSE)) &amp; IF(ISERROR(VLOOKUP(A15,【入力用】個人登録票!$A$59:$P$127,8,FALSE)),"",VLOOKUP(A15,【入力用】個人登録票!$A$59:$P$127,8,FALSE))</f>
        <v/>
      </c>
      <c r="Q15" s="825"/>
      <c r="R15" s="826"/>
      <c r="S15" s="177" t="str">
        <f>IF(ISERROR(VLOOKUP(A15,【入力用】個人登録票!$A$21:$P$50,3,FALSE)),"",VLOOKUP(A15,【入力用】個人登録票!$A$21:$P$50,3,FALSE)) &amp; IF(ISERROR(VLOOKUP(A15,【入力用】個人登録票!$A$59:$P$127,3,FALSE)),"",VLOOKUP(A15,【入力用】個人登録票!$A$59:$P$127,3,FALSE))</f>
        <v/>
      </c>
      <c r="T15" s="827" t="str">
        <f>IF(ISERROR(VLOOKUP(A15,【入力用】個人登録票!$A$21:$P$50,9,FALSE)),"",VLOOKUP(A15,【入力用】個人登録票!$A$21:$P$50,9,FALSE) &amp; "・" &amp; IF(ISERROR(VLOOKUP(A15,【入力用】個人登録票!$A$21:$P$50,10,FALSE)),"",VLOOKUP(A15,【入力用】個人登録票!$A$21:$P$50,10,FALSE))) &amp; IF(ISERROR(VLOOKUP(A15,【入力用】個人登録票!$A$59:$P$127,9,FALSE)),"",VLOOKUP(A15,【入力用】個人登録票!$A$59:$P$127,9,FALSE) &amp; "・" &amp; IF(ISERROR(VLOOKUP(A15,【入力用】個人登録票!$A$59:$P$127,10,FALSE)),"",VLOOKUP(A15,【入力用】個人登録票!$A$59:$P$127,10,FALSE)))</f>
        <v/>
      </c>
      <c r="U15" s="828"/>
      <c r="V15" s="829"/>
      <c r="W15" s="21" t="s">
        <v>465</v>
      </c>
      <c r="AE15" s="31"/>
      <c r="AF15" s="28" t="s">
        <v>593</v>
      </c>
    </row>
    <row r="16" spans="1:32" s="29" customFormat="1" ht="20.25" customHeight="1">
      <c r="A16" s="162"/>
      <c r="B16" s="42">
        <v>3</v>
      </c>
      <c r="C16" s="817" t="str">
        <f>IF(ISERROR(VLOOKUP(A16,【入力用】個人登録票!$A$21:$P$50,2,FALSE)),"",VLOOKUP(A16,【入力用】個人登録票!$A$21:$P$50,2,FALSE)) &amp; IF(ISERROR(VLOOKUP(A16,【入力用】個人登録票!$A$59:$P$127,2,FALSE)),"",VLOOKUP(A16,【入力用】個人登録票!$A$59:$P$127,2,FALSE))</f>
        <v/>
      </c>
      <c r="D16" s="818"/>
      <c r="E16" s="819" t="str">
        <f>IF(ISERROR(VLOOKUP(A16,【入力用】個人登録票!$A$21:$P$50,13,FALSE)),"",VLOOKUP(A16,【入力用】個人登録票!$A$21:$P$50,13,FALSE)) &amp; IF(ISERROR(VLOOKUP(A16,【入力用】個人登録票!$A$59:$P$127,13,FALSE)),"",VLOOKUP(A16,【入力用】個人登録票!$A$59:$P$127,13,FALSE))</f>
        <v/>
      </c>
      <c r="F16" s="820"/>
      <c r="G16" s="311" t="str">
        <f>IF(ISERROR(VLOOKUP(A16,【入力用】個人登録票!$A$21:$P$50,15,FALSE)),"",VLOOKUP(A16,【入力用】個人登録票!$A$21:$P$50,15,FALSE)) &amp; IF(ISERROR(VLOOKUP(A16,【入力用】個人登録票!$A$59:$P$127,15,FALSE)),"",VLOOKUP(A16,【入力用】個人登録票!$A$59:$P$127,15,FALSE))</f>
        <v/>
      </c>
      <c r="H16" s="821" t="str">
        <f>IF(ISERROR(VLOOKUP(A16,【入力用】個人登録票!$A$21:$P$50,5,FALSE)),"",VLOOKUP(A16,【入力用】個人登録票!$A$21:$P$50,5,FALSE)) &amp; IF(ISERROR(VLOOKUP(A16,【入力用】個人登録票!$A$59:$P$127,5,FALSE)),"",VLOOKUP(A16,【入力用】個人登録票!$A$59:$P$127,5,FALSE))</f>
        <v/>
      </c>
      <c r="I16" s="822"/>
      <c r="J16" s="823"/>
      <c r="K16" s="821" t="str">
        <f>IF(ISERROR(VLOOKUP(A16,【入力用】個人登録票!$A$21:$P$50,6,FALSE)),"",VLOOKUP(A16,【入力用】個人登録票!$A$21:$P$50,6,FALSE)) &amp; IF(ISERROR(VLOOKUP(A16,【入力用】個人登録票!$A$59:$P$127,6,FALSE)),"",VLOOKUP(A16,【入力用】個人登録票!$A$59:$P$127,6,FALSE))</f>
        <v/>
      </c>
      <c r="L16" s="822"/>
      <c r="M16" s="823"/>
      <c r="N16" s="790"/>
      <c r="O16" s="791"/>
      <c r="P16" s="824" t="str">
        <f>IF(ISERROR(VLOOKUP(A16,【入力用】個人登録票!$A$21:$P$50,8,FALSE)),"",VLOOKUP(A16,【入力用】個人登録票!$A$21:$P$50,8,FALSE)) &amp; IF(ISERROR(VLOOKUP(A16,【入力用】個人登録票!$A$59:$P$127,8,FALSE)),"",VLOOKUP(A16,【入力用】個人登録票!$A$59:$P$127,8,FALSE))</f>
        <v/>
      </c>
      <c r="Q16" s="825"/>
      <c r="R16" s="826"/>
      <c r="S16" s="177" t="str">
        <f>IF(ISERROR(VLOOKUP(A16,【入力用】個人登録票!$A$21:$P$50,3,FALSE)),"",VLOOKUP(A16,【入力用】個人登録票!$A$21:$P$50,3,FALSE)) &amp; IF(ISERROR(VLOOKUP(A16,【入力用】個人登録票!$A$59:$P$127,3,FALSE)),"",VLOOKUP(A16,【入力用】個人登録票!$A$59:$P$127,3,FALSE))</f>
        <v/>
      </c>
      <c r="T16" s="827" t="str">
        <f>IF(ISERROR(VLOOKUP(A16,【入力用】個人登録票!$A$21:$P$50,9,FALSE)),"",VLOOKUP(A16,【入力用】個人登録票!$A$21:$P$50,9,FALSE) &amp; "・" &amp; IF(ISERROR(VLOOKUP(A16,【入力用】個人登録票!$A$21:$P$50,10,FALSE)),"",VLOOKUP(A16,【入力用】個人登録票!$A$21:$P$50,10,FALSE))) &amp; IF(ISERROR(VLOOKUP(A16,【入力用】個人登録票!$A$59:$P$127,9,FALSE)),"",VLOOKUP(A16,【入力用】個人登録票!$A$59:$P$127,9,FALSE) &amp; "・" &amp; IF(ISERROR(VLOOKUP(A16,【入力用】個人登録票!$A$59:$P$127,10,FALSE)),"",VLOOKUP(A16,【入力用】個人登録票!$A$59:$P$127,10,FALSE)))</f>
        <v/>
      </c>
      <c r="U16" s="828"/>
      <c r="V16" s="829"/>
      <c r="W16" s="28"/>
      <c r="AE16" s="31"/>
      <c r="AF16" s="28" t="s">
        <v>594</v>
      </c>
    </row>
    <row r="17" spans="1:40" s="29" customFormat="1" ht="20.25" customHeight="1">
      <c r="A17" s="162"/>
      <c r="B17" s="42">
        <v>4</v>
      </c>
      <c r="C17" s="817" t="str">
        <f>IF(ISERROR(VLOOKUP(A17,【入力用】個人登録票!$A$21:$P$50,2,FALSE)),"",VLOOKUP(A17,【入力用】個人登録票!$A$21:$P$50,2,FALSE)) &amp; IF(ISERROR(VLOOKUP(A17,【入力用】個人登録票!$A$59:$P$127,2,FALSE)),"",VLOOKUP(A17,【入力用】個人登録票!$A$59:$P$127,2,FALSE))</f>
        <v/>
      </c>
      <c r="D17" s="818"/>
      <c r="E17" s="819" t="str">
        <f>IF(ISERROR(VLOOKUP(A17,【入力用】個人登録票!$A$21:$P$50,13,FALSE)),"",VLOOKUP(A17,【入力用】個人登録票!$A$21:$P$50,13,FALSE)) &amp; IF(ISERROR(VLOOKUP(A17,【入力用】個人登録票!$A$59:$P$127,13,FALSE)),"",VLOOKUP(A17,【入力用】個人登録票!$A$59:$P$127,13,FALSE))</f>
        <v/>
      </c>
      <c r="F17" s="820"/>
      <c r="G17" s="311" t="str">
        <f>IF(ISERROR(VLOOKUP(A17,【入力用】個人登録票!$A$21:$P$50,15,FALSE)),"",VLOOKUP(A17,【入力用】個人登録票!$A$21:$P$50,15,FALSE)) &amp; IF(ISERROR(VLOOKUP(A17,【入力用】個人登録票!$A$59:$P$127,15,FALSE)),"",VLOOKUP(A17,【入力用】個人登録票!$A$59:$P$127,15,FALSE))</f>
        <v/>
      </c>
      <c r="H17" s="821" t="str">
        <f>IF(ISERROR(VLOOKUP(A17,【入力用】個人登録票!$A$21:$P$50,5,FALSE)),"",VLOOKUP(A17,【入力用】個人登録票!$A$21:$P$50,5,FALSE)) &amp; IF(ISERROR(VLOOKUP(A17,【入力用】個人登録票!$A$59:$P$127,5,FALSE)),"",VLOOKUP(A17,【入力用】個人登録票!$A$59:$P$127,5,FALSE))</f>
        <v/>
      </c>
      <c r="I17" s="822"/>
      <c r="J17" s="823"/>
      <c r="K17" s="821" t="str">
        <f>IF(ISERROR(VLOOKUP(A17,【入力用】個人登録票!$A$21:$P$50,6,FALSE)),"",VLOOKUP(A17,【入力用】個人登録票!$A$21:$P$50,6,FALSE)) &amp; IF(ISERROR(VLOOKUP(A17,【入力用】個人登録票!$A$59:$P$127,6,FALSE)),"",VLOOKUP(A17,【入力用】個人登録票!$A$59:$P$127,6,FALSE))</f>
        <v/>
      </c>
      <c r="L17" s="822"/>
      <c r="M17" s="823"/>
      <c r="N17" s="790"/>
      <c r="O17" s="791"/>
      <c r="P17" s="824" t="str">
        <f>IF(ISERROR(VLOOKUP(A17,【入力用】個人登録票!$A$21:$P$50,8,FALSE)),"",VLOOKUP(A17,【入力用】個人登録票!$A$21:$P$50,8,FALSE)) &amp; IF(ISERROR(VLOOKUP(A17,【入力用】個人登録票!$A$59:$P$127,8,FALSE)),"",VLOOKUP(A17,【入力用】個人登録票!$A$59:$P$127,8,FALSE))</f>
        <v/>
      </c>
      <c r="Q17" s="825"/>
      <c r="R17" s="826"/>
      <c r="S17" s="177" t="str">
        <f>IF(ISERROR(VLOOKUP(A17,【入力用】個人登録票!$A$21:$P$50,3,FALSE)),"",VLOOKUP(A17,【入力用】個人登録票!$A$21:$P$50,3,FALSE)) &amp; IF(ISERROR(VLOOKUP(A17,【入力用】個人登録票!$A$59:$P$127,3,FALSE)),"",VLOOKUP(A17,【入力用】個人登録票!$A$59:$P$127,3,FALSE))</f>
        <v/>
      </c>
      <c r="T17" s="827" t="str">
        <f>IF(ISERROR(VLOOKUP(A17,【入力用】個人登録票!$A$21:$P$50,9,FALSE)),"",VLOOKUP(A17,【入力用】個人登録票!$A$21:$P$50,9,FALSE) &amp; "・" &amp; IF(ISERROR(VLOOKUP(A17,【入力用】個人登録票!$A$21:$P$50,10,FALSE)),"",VLOOKUP(A17,【入力用】個人登録票!$A$21:$P$50,10,FALSE))) &amp; IF(ISERROR(VLOOKUP(A17,【入力用】個人登録票!$A$59:$P$127,9,FALSE)),"",VLOOKUP(A17,【入力用】個人登録票!$A$59:$P$127,9,FALSE) &amp; "・" &amp; IF(ISERROR(VLOOKUP(A17,【入力用】個人登録票!$A$59:$P$127,10,FALSE)),"",VLOOKUP(A17,【入力用】個人登録票!$A$59:$P$127,10,FALSE)))</f>
        <v/>
      </c>
      <c r="U17" s="828"/>
      <c r="V17" s="829"/>
      <c r="W17" s="28"/>
      <c r="AE17" s="31"/>
      <c r="AF17" s="28" t="s">
        <v>595</v>
      </c>
    </row>
    <row r="18" spans="1:40" s="29" customFormat="1" ht="20.25" customHeight="1">
      <c r="A18" s="162"/>
      <c r="B18" s="42">
        <v>5</v>
      </c>
      <c r="C18" s="817" t="str">
        <f>IF(ISERROR(VLOOKUP(A18,【入力用】個人登録票!$A$21:$P$50,2,FALSE)),"",VLOOKUP(A18,【入力用】個人登録票!$A$21:$P$50,2,FALSE)) &amp; IF(ISERROR(VLOOKUP(A18,【入力用】個人登録票!$A$59:$P$127,2,FALSE)),"",VLOOKUP(A18,【入力用】個人登録票!$A$59:$P$127,2,FALSE))</f>
        <v/>
      </c>
      <c r="D18" s="818"/>
      <c r="E18" s="819" t="str">
        <f>IF(ISERROR(VLOOKUP(A18,【入力用】個人登録票!$A$21:$P$50,13,FALSE)),"",VLOOKUP(A18,【入力用】個人登録票!$A$21:$P$50,13,FALSE)) &amp; IF(ISERROR(VLOOKUP(A18,【入力用】個人登録票!$A$59:$P$127,13,FALSE)),"",VLOOKUP(A18,【入力用】個人登録票!$A$59:$P$127,13,FALSE))</f>
        <v/>
      </c>
      <c r="F18" s="820"/>
      <c r="G18" s="311" t="str">
        <f>IF(ISERROR(VLOOKUP(A18,【入力用】個人登録票!$A$21:$P$50,15,FALSE)),"",VLOOKUP(A18,【入力用】個人登録票!$A$21:$P$50,15,FALSE)) &amp; IF(ISERROR(VLOOKUP(A18,【入力用】個人登録票!$A$59:$P$127,15,FALSE)),"",VLOOKUP(A18,【入力用】個人登録票!$A$59:$P$127,15,FALSE))</f>
        <v/>
      </c>
      <c r="H18" s="821" t="str">
        <f>IF(ISERROR(VLOOKUP(A18,【入力用】個人登録票!$A$21:$P$50,5,FALSE)),"",VLOOKUP(A18,【入力用】個人登録票!$A$21:$P$50,5,FALSE)) &amp; IF(ISERROR(VLOOKUP(A18,【入力用】個人登録票!$A$59:$P$127,5,FALSE)),"",VLOOKUP(A18,【入力用】個人登録票!$A$59:$P$127,5,FALSE))</f>
        <v/>
      </c>
      <c r="I18" s="822"/>
      <c r="J18" s="823"/>
      <c r="K18" s="821" t="str">
        <f>IF(ISERROR(VLOOKUP(A18,【入力用】個人登録票!$A$21:$P$50,6,FALSE)),"",VLOOKUP(A18,【入力用】個人登録票!$A$21:$P$50,6,FALSE)) &amp; IF(ISERROR(VLOOKUP(A18,【入力用】個人登録票!$A$59:$P$127,6,FALSE)),"",VLOOKUP(A18,【入力用】個人登録票!$A$59:$P$127,6,FALSE))</f>
        <v/>
      </c>
      <c r="L18" s="822"/>
      <c r="M18" s="823"/>
      <c r="N18" s="790"/>
      <c r="O18" s="791"/>
      <c r="P18" s="824" t="str">
        <f>IF(ISERROR(VLOOKUP(A18,【入力用】個人登録票!$A$21:$P$50,8,FALSE)),"",VLOOKUP(A18,【入力用】個人登録票!$A$21:$P$50,8,FALSE)) &amp; IF(ISERROR(VLOOKUP(A18,【入力用】個人登録票!$A$59:$P$127,8,FALSE)),"",VLOOKUP(A18,【入力用】個人登録票!$A$59:$P$127,8,FALSE))</f>
        <v/>
      </c>
      <c r="Q18" s="825"/>
      <c r="R18" s="826"/>
      <c r="S18" s="177" t="str">
        <f>IF(ISERROR(VLOOKUP(A18,【入力用】個人登録票!$A$21:$P$50,3,FALSE)),"",VLOOKUP(A18,【入力用】個人登録票!$A$21:$P$50,3,FALSE)) &amp; IF(ISERROR(VLOOKUP(A18,【入力用】個人登録票!$A$59:$P$127,3,FALSE)),"",VLOOKUP(A18,【入力用】個人登録票!$A$59:$P$127,3,FALSE))</f>
        <v/>
      </c>
      <c r="T18" s="827" t="str">
        <f>IF(ISERROR(VLOOKUP(A18,【入力用】個人登録票!$A$21:$P$50,9,FALSE)),"",VLOOKUP(A18,【入力用】個人登録票!$A$21:$P$50,9,FALSE) &amp; "・" &amp; IF(ISERROR(VLOOKUP(A18,【入力用】個人登録票!$A$21:$P$50,10,FALSE)),"",VLOOKUP(A18,【入力用】個人登録票!$A$21:$P$50,10,FALSE))) &amp; IF(ISERROR(VLOOKUP(A18,【入力用】個人登録票!$A$59:$P$127,9,FALSE)),"",VLOOKUP(A18,【入力用】個人登録票!$A$59:$P$127,9,FALSE) &amp; "・" &amp; IF(ISERROR(VLOOKUP(A18,【入力用】個人登録票!$A$59:$P$127,10,FALSE)),"",VLOOKUP(A18,【入力用】個人登録票!$A$59:$P$127,10,FALSE)))</f>
        <v/>
      </c>
      <c r="U18" s="828"/>
      <c r="V18" s="829"/>
      <c r="W18" s="28"/>
      <c r="AE18" s="31"/>
      <c r="AF18" s="28" t="s">
        <v>596</v>
      </c>
    </row>
    <row r="19" spans="1:40" s="29" customFormat="1" ht="20.25" customHeight="1">
      <c r="A19" s="162"/>
      <c r="B19" s="42">
        <v>6</v>
      </c>
      <c r="C19" s="817" t="str">
        <f>IF(ISERROR(VLOOKUP(A19,【入力用】個人登録票!$A$21:$P$50,2,FALSE)),"",VLOOKUP(A19,【入力用】個人登録票!$A$21:$P$50,2,FALSE)) &amp; IF(ISERROR(VLOOKUP(A19,【入力用】個人登録票!$A$59:$P$127,2,FALSE)),"",VLOOKUP(A19,【入力用】個人登録票!$A$59:$P$127,2,FALSE))</f>
        <v/>
      </c>
      <c r="D19" s="818"/>
      <c r="E19" s="819" t="str">
        <f>IF(ISERROR(VLOOKUP(A19,【入力用】個人登録票!$A$21:$P$50,13,FALSE)),"",VLOOKUP(A19,【入力用】個人登録票!$A$21:$P$50,13,FALSE)) &amp; IF(ISERROR(VLOOKUP(A19,【入力用】個人登録票!$A$59:$P$127,13,FALSE)),"",VLOOKUP(A19,【入力用】個人登録票!$A$59:$P$127,13,FALSE))</f>
        <v/>
      </c>
      <c r="F19" s="820"/>
      <c r="G19" s="311" t="str">
        <f>IF(ISERROR(VLOOKUP(A19,【入力用】個人登録票!$A$21:$P$50,15,FALSE)),"",VLOOKUP(A19,【入力用】個人登録票!$A$21:$P$50,15,FALSE)) &amp; IF(ISERROR(VLOOKUP(A19,【入力用】個人登録票!$A$59:$P$127,15,FALSE)),"",VLOOKUP(A19,【入力用】個人登録票!$A$59:$P$127,15,FALSE))</f>
        <v/>
      </c>
      <c r="H19" s="821" t="str">
        <f>IF(ISERROR(VLOOKUP(A19,【入力用】個人登録票!$A$21:$P$50,5,FALSE)),"",VLOOKUP(A19,【入力用】個人登録票!$A$21:$P$50,5,FALSE)) &amp; IF(ISERROR(VLOOKUP(A19,【入力用】個人登録票!$A$59:$P$127,5,FALSE)),"",VLOOKUP(A19,【入力用】個人登録票!$A$59:$P$127,5,FALSE))</f>
        <v/>
      </c>
      <c r="I19" s="822"/>
      <c r="J19" s="823"/>
      <c r="K19" s="821" t="str">
        <f>IF(ISERROR(VLOOKUP(A19,【入力用】個人登録票!$A$21:$P$50,6,FALSE)),"",VLOOKUP(A19,【入力用】個人登録票!$A$21:$P$50,6,FALSE)) &amp; IF(ISERROR(VLOOKUP(A19,【入力用】個人登録票!$A$59:$P$127,6,FALSE)),"",VLOOKUP(A19,【入力用】個人登録票!$A$59:$P$127,6,FALSE))</f>
        <v/>
      </c>
      <c r="L19" s="822"/>
      <c r="M19" s="823"/>
      <c r="N19" s="790"/>
      <c r="O19" s="791"/>
      <c r="P19" s="824" t="str">
        <f>IF(ISERROR(VLOOKUP(A19,【入力用】個人登録票!$A$21:$P$50,8,FALSE)),"",VLOOKUP(A19,【入力用】個人登録票!$A$21:$P$50,8,FALSE)) &amp; IF(ISERROR(VLOOKUP(A19,【入力用】個人登録票!$A$59:$P$127,8,FALSE)),"",VLOOKUP(A19,【入力用】個人登録票!$A$59:$P$127,8,FALSE))</f>
        <v/>
      </c>
      <c r="Q19" s="825"/>
      <c r="R19" s="826"/>
      <c r="S19" s="177" t="str">
        <f>IF(ISERROR(VLOOKUP(A19,【入力用】個人登録票!$A$21:$P$50,3,FALSE)),"",VLOOKUP(A19,【入力用】個人登録票!$A$21:$P$50,3,FALSE)) &amp; IF(ISERROR(VLOOKUP(A19,【入力用】個人登録票!$A$59:$P$127,3,FALSE)),"",VLOOKUP(A19,【入力用】個人登録票!$A$59:$P$127,3,FALSE))</f>
        <v/>
      </c>
      <c r="T19" s="827" t="str">
        <f>IF(ISERROR(VLOOKUP(A19,【入力用】個人登録票!$A$21:$P$50,9,FALSE)),"",VLOOKUP(A19,【入力用】個人登録票!$A$21:$P$50,9,FALSE) &amp; "・" &amp; IF(ISERROR(VLOOKUP(A19,【入力用】個人登録票!$A$21:$P$50,10,FALSE)),"",VLOOKUP(A19,【入力用】個人登録票!$A$21:$P$50,10,FALSE))) &amp; IF(ISERROR(VLOOKUP(A19,【入力用】個人登録票!$A$59:$P$127,9,FALSE)),"",VLOOKUP(A19,【入力用】個人登録票!$A$59:$P$127,9,FALSE) &amp; "・" &amp; IF(ISERROR(VLOOKUP(A19,【入力用】個人登録票!$A$59:$P$127,10,FALSE)),"",VLOOKUP(A19,【入力用】個人登録票!$A$59:$P$127,10,FALSE)))</f>
        <v/>
      </c>
      <c r="U19" s="828"/>
      <c r="V19" s="829"/>
      <c r="W19" s="28"/>
      <c r="AE19" s="31"/>
      <c r="AF19" s="118"/>
      <c r="AG19" s="115"/>
      <c r="AH19" s="115"/>
      <c r="AI19" s="115"/>
      <c r="AJ19" s="115"/>
      <c r="AK19" s="115"/>
      <c r="AL19" s="115"/>
      <c r="AM19" s="115"/>
      <c r="AN19" s="116"/>
    </row>
    <row r="20" spans="1:40" s="29" customFormat="1" ht="20.25" customHeight="1">
      <c r="A20" s="162"/>
      <c r="B20" s="42">
        <v>7</v>
      </c>
      <c r="C20" s="817" t="str">
        <f>IF(ISERROR(VLOOKUP(A20,【入力用】個人登録票!$A$21:$P$50,2,FALSE)),"",VLOOKUP(A20,【入力用】個人登録票!$A$21:$P$50,2,FALSE)) &amp; IF(ISERROR(VLOOKUP(A20,【入力用】個人登録票!$A$59:$P$127,2,FALSE)),"",VLOOKUP(A20,【入力用】個人登録票!$A$59:$P$127,2,FALSE))</f>
        <v/>
      </c>
      <c r="D20" s="818"/>
      <c r="E20" s="819" t="str">
        <f>IF(ISERROR(VLOOKUP(A20,【入力用】個人登録票!$A$21:$P$50,13,FALSE)),"",VLOOKUP(A20,【入力用】個人登録票!$A$21:$P$50,13,FALSE)) &amp; IF(ISERROR(VLOOKUP(A20,【入力用】個人登録票!$A$59:$P$127,13,FALSE)),"",VLOOKUP(A20,【入力用】個人登録票!$A$59:$P$127,13,FALSE))</f>
        <v/>
      </c>
      <c r="F20" s="820"/>
      <c r="G20" s="311" t="str">
        <f>IF(ISERROR(VLOOKUP(A20,【入力用】個人登録票!$A$21:$P$50,15,FALSE)),"",VLOOKUP(A20,【入力用】個人登録票!$A$21:$P$50,15,FALSE)) &amp; IF(ISERROR(VLOOKUP(A20,【入力用】個人登録票!$A$59:$P$127,15,FALSE)),"",VLOOKUP(A20,【入力用】個人登録票!$A$59:$P$127,15,FALSE))</f>
        <v/>
      </c>
      <c r="H20" s="821" t="str">
        <f>IF(ISERROR(VLOOKUP(A20,【入力用】個人登録票!$A$21:$P$50,5,FALSE)),"",VLOOKUP(A20,【入力用】個人登録票!$A$21:$P$50,5,FALSE)) &amp; IF(ISERROR(VLOOKUP(A20,【入力用】個人登録票!$A$59:$P$127,5,FALSE)),"",VLOOKUP(A20,【入力用】個人登録票!$A$59:$P$127,5,FALSE))</f>
        <v/>
      </c>
      <c r="I20" s="822"/>
      <c r="J20" s="823"/>
      <c r="K20" s="821" t="str">
        <f>IF(ISERROR(VLOOKUP(A20,【入力用】個人登録票!$A$21:$P$50,6,FALSE)),"",VLOOKUP(A20,【入力用】個人登録票!$A$21:$P$50,6,FALSE)) &amp; IF(ISERROR(VLOOKUP(A20,【入力用】個人登録票!$A$59:$P$127,6,FALSE)),"",VLOOKUP(A20,【入力用】個人登録票!$A$59:$P$127,6,FALSE))</f>
        <v/>
      </c>
      <c r="L20" s="822"/>
      <c r="M20" s="823"/>
      <c r="N20" s="790"/>
      <c r="O20" s="791"/>
      <c r="P20" s="824" t="str">
        <f>IF(ISERROR(VLOOKUP(A20,【入力用】個人登録票!$A$21:$P$50,8,FALSE)),"",VLOOKUP(A20,【入力用】個人登録票!$A$21:$P$50,8,FALSE)) &amp; IF(ISERROR(VLOOKUP(A20,【入力用】個人登録票!$A$59:$P$127,8,FALSE)),"",VLOOKUP(A20,【入力用】個人登録票!$A$59:$P$127,8,FALSE))</f>
        <v/>
      </c>
      <c r="Q20" s="825"/>
      <c r="R20" s="826"/>
      <c r="S20" s="177" t="str">
        <f>IF(ISERROR(VLOOKUP(A20,【入力用】個人登録票!$A$21:$P$50,3,FALSE)),"",VLOOKUP(A20,【入力用】個人登録票!$A$21:$P$50,3,FALSE)) &amp; IF(ISERROR(VLOOKUP(A20,【入力用】個人登録票!$A$59:$P$127,3,FALSE)),"",VLOOKUP(A20,【入力用】個人登録票!$A$59:$P$127,3,FALSE))</f>
        <v/>
      </c>
      <c r="T20" s="827" t="str">
        <f>IF(ISERROR(VLOOKUP(A20,【入力用】個人登録票!$A$21:$P$50,9,FALSE)),"",VLOOKUP(A20,【入力用】個人登録票!$A$21:$P$50,9,FALSE) &amp; "・" &amp; IF(ISERROR(VLOOKUP(A20,【入力用】個人登録票!$A$21:$P$50,10,FALSE)),"",VLOOKUP(A20,【入力用】個人登録票!$A$21:$P$50,10,FALSE))) &amp; IF(ISERROR(VLOOKUP(A20,【入力用】個人登録票!$A$59:$P$127,9,FALSE)),"",VLOOKUP(A20,【入力用】個人登録票!$A$59:$P$127,9,FALSE) &amp; "・" &amp; IF(ISERROR(VLOOKUP(A20,【入力用】個人登録票!$A$59:$P$127,10,FALSE)),"",VLOOKUP(A20,【入力用】個人登録票!$A$59:$P$127,10,FALSE)))</f>
        <v/>
      </c>
      <c r="U20" s="828"/>
      <c r="V20" s="829"/>
      <c r="W20" s="28"/>
      <c r="AE20" s="31"/>
      <c r="AF20" s="118"/>
      <c r="AG20" s="115"/>
      <c r="AH20" s="115"/>
      <c r="AI20" s="115"/>
      <c r="AJ20" s="115"/>
      <c r="AK20" s="115"/>
      <c r="AL20" s="115"/>
      <c r="AM20" s="115"/>
      <c r="AN20" s="116"/>
    </row>
    <row r="21" spans="1:40" s="29" customFormat="1" ht="20.25" customHeight="1">
      <c r="A21" s="162"/>
      <c r="B21" s="42">
        <v>8</v>
      </c>
      <c r="C21" s="817" t="str">
        <f>IF(ISERROR(VLOOKUP(A21,【入力用】個人登録票!$A$21:$P$50,2,FALSE)),"",VLOOKUP(A21,【入力用】個人登録票!$A$21:$P$50,2,FALSE)) &amp; IF(ISERROR(VLOOKUP(A21,【入力用】個人登録票!$A$59:$P$127,2,FALSE)),"",VLOOKUP(A21,【入力用】個人登録票!$A$59:$P$127,2,FALSE))</f>
        <v/>
      </c>
      <c r="D21" s="818"/>
      <c r="E21" s="819" t="str">
        <f>IF(ISERROR(VLOOKUP(A21,【入力用】個人登録票!$A$21:$P$50,13,FALSE)),"",VLOOKUP(A21,【入力用】個人登録票!$A$21:$P$50,13,FALSE)) &amp; IF(ISERROR(VLOOKUP(A21,【入力用】個人登録票!$A$59:$P$127,13,FALSE)),"",VLOOKUP(A21,【入力用】個人登録票!$A$59:$P$127,13,FALSE))</f>
        <v/>
      </c>
      <c r="F21" s="820"/>
      <c r="G21" s="311" t="str">
        <f>IF(ISERROR(VLOOKUP(A21,【入力用】個人登録票!$A$21:$P$50,15,FALSE)),"",VLOOKUP(A21,【入力用】個人登録票!$A$21:$P$50,15,FALSE)) &amp; IF(ISERROR(VLOOKUP(A21,【入力用】個人登録票!$A$59:$P$127,15,FALSE)),"",VLOOKUP(A21,【入力用】個人登録票!$A$59:$P$127,15,FALSE))</f>
        <v/>
      </c>
      <c r="H21" s="821" t="str">
        <f>IF(ISERROR(VLOOKUP(A21,【入力用】個人登録票!$A$21:$P$50,5,FALSE)),"",VLOOKUP(A21,【入力用】個人登録票!$A$21:$P$50,5,FALSE)) &amp; IF(ISERROR(VLOOKUP(A21,【入力用】個人登録票!$A$59:$P$127,5,FALSE)),"",VLOOKUP(A21,【入力用】個人登録票!$A$59:$P$127,5,FALSE))</f>
        <v/>
      </c>
      <c r="I21" s="822"/>
      <c r="J21" s="823"/>
      <c r="K21" s="821" t="str">
        <f>IF(ISERROR(VLOOKUP(A21,【入力用】個人登録票!$A$21:$P$50,6,FALSE)),"",VLOOKUP(A21,【入力用】個人登録票!$A$21:$P$50,6,FALSE)) &amp; IF(ISERROR(VLOOKUP(A21,【入力用】個人登録票!$A$59:$P$127,6,FALSE)),"",VLOOKUP(A21,【入力用】個人登録票!$A$59:$P$127,6,FALSE))</f>
        <v/>
      </c>
      <c r="L21" s="822"/>
      <c r="M21" s="823"/>
      <c r="N21" s="790"/>
      <c r="O21" s="791"/>
      <c r="P21" s="824" t="str">
        <f>IF(ISERROR(VLOOKUP(A21,【入力用】個人登録票!$A$21:$P$50,8,FALSE)),"",VLOOKUP(A21,【入力用】個人登録票!$A$21:$P$50,8,FALSE)) &amp; IF(ISERROR(VLOOKUP(A21,【入力用】個人登録票!$A$59:$P$127,8,FALSE)),"",VLOOKUP(A21,【入力用】個人登録票!$A$59:$P$127,8,FALSE))</f>
        <v/>
      </c>
      <c r="Q21" s="825"/>
      <c r="R21" s="826"/>
      <c r="S21" s="177" t="str">
        <f>IF(ISERROR(VLOOKUP(A21,【入力用】個人登録票!$A$21:$P$50,3,FALSE)),"",VLOOKUP(A21,【入力用】個人登録票!$A$21:$P$50,3,FALSE)) &amp; IF(ISERROR(VLOOKUP(A21,【入力用】個人登録票!$A$59:$P$127,3,FALSE)),"",VLOOKUP(A21,【入力用】個人登録票!$A$59:$P$127,3,FALSE))</f>
        <v/>
      </c>
      <c r="T21" s="827" t="str">
        <f>IF(ISERROR(VLOOKUP(A21,【入力用】個人登録票!$A$21:$P$50,9,FALSE)),"",VLOOKUP(A21,【入力用】個人登録票!$A$21:$P$50,9,FALSE) &amp; "・" &amp; IF(ISERROR(VLOOKUP(A21,【入力用】個人登録票!$A$21:$P$50,10,FALSE)),"",VLOOKUP(A21,【入力用】個人登録票!$A$21:$P$50,10,FALSE))) &amp; IF(ISERROR(VLOOKUP(A21,【入力用】個人登録票!$A$59:$P$127,9,FALSE)),"",VLOOKUP(A21,【入力用】個人登録票!$A$59:$P$127,9,FALSE) &amp; "・" &amp; IF(ISERROR(VLOOKUP(A21,【入力用】個人登録票!$A$59:$P$127,10,FALSE)),"",VLOOKUP(A21,【入力用】個人登録票!$A$59:$P$127,10,FALSE)))</f>
        <v/>
      </c>
      <c r="U21" s="828"/>
      <c r="V21" s="829"/>
      <c r="W21" s="28"/>
      <c r="AE21" s="31"/>
      <c r="AF21" s="118"/>
      <c r="AG21" s="113"/>
      <c r="AH21" s="113"/>
      <c r="AI21" s="113"/>
      <c r="AJ21" s="113"/>
      <c r="AK21" s="113"/>
      <c r="AL21" s="113"/>
      <c r="AM21" s="113"/>
      <c r="AN21" s="114"/>
    </row>
    <row r="22" spans="1:40" s="29" customFormat="1" ht="20.25" customHeight="1">
      <c r="A22" s="162"/>
      <c r="B22" s="42">
        <v>9</v>
      </c>
      <c r="C22" s="817" t="str">
        <f>IF(ISERROR(VLOOKUP(A22,【入力用】個人登録票!$A$21:$P$50,2,FALSE)),"",VLOOKUP(A22,【入力用】個人登録票!$A$21:$P$50,2,FALSE)) &amp; IF(ISERROR(VLOOKUP(A22,【入力用】個人登録票!$A$59:$P$127,2,FALSE)),"",VLOOKUP(A22,【入力用】個人登録票!$A$59:$P$127,2,FALSE))</f>
        <v/>
      </c>
      <c r="D22" s="818"/>
      <c r="E22" s="819" t="str">
        <f>IF(ISERROR(VLOOKUP(A22,【入力用】個人登録票!$A$21:$P$50,13,FALSE)),"",VLOOKUP(A22,【入力用】個人登録票!$A$21:$P$50,13,FALSE)) &amp; IF(ISERROR(VLOOKUP(A22,【入力用】個人登録票!$A$59:$P$127,13,FALSE)),"",VLOOKUP(A22,【入力用】個人登録票!$A$59:$P$127,13,FALSE))</f>
        <v/>
      </c>
      <c r="F22" s="820"/>
      <c r="G22" s="311" t="str">
        <f>IF(ISERROR(VLOOKUP(A22,【入力用】個人登録票!$A$21:$P$50,15,FALSE)),"",VLOOKUP(A22,【入力用】個人登録票!$A$21:$P$50,15,FALSE)) &amp; IF(ISERROR(VLOOKUP(A22,【入力用】個人登録票!$A$59:$P$127,15,FALSE)),"",VLOOKUP(A22,【入力用】個人登録票!$A$59:$P$127,15,FALSE))</f>
        <v/>
      </c>
      <c r="H22" s="821" t="str">
        <f>IF(ISERROR(VLOOKUP(A22,【入力用】個人登録票!$A$21:$P$50,5,FALSE)),"",VLOOKUP(A22,【入力用】個人登録票!$A$21:$P$50,5,FALSE)) &amp; IF(ISERROR(VLOOKUP(A22,【入力用】個人登録票!$A$59:$P$127,5,FALSE)),"",VLOOKUP(A22,【入力用】個人登録票!$A$59:$P$127,5,FALSE))</f>
        <v/>
      </c>
      <c r="I22" s="822"/>
      <c r="J22" s="823"/>
      <c r="K22" s="821" t="str">
        <f>IF(ISERROR(VLOOKUP(A22,【入力用】個人登録票!$A$21:$P$50,6,FALSE)),"",VLOOKUP(A22,【入力用】個人登録票!$A$21:$P$50,6,FALSE)) &amp; IF(ISERROR(VLOOKUP(A22,【入力用】個人登録票!$A$59:$P$127,6,FALSE)),"",VLOOKUP(A22,【入力用】個人登録票!$A$59:$P$127,6,FALSE))</f>
        <v/>
      </c>
      <c r="L22" s="822"/>
      <c r="M22" s="823"/>
      <c r="N22" s="790"/>
      <c r="O22" s="791"/>
      <c r="P22" s="824" t="str">
        <f>IF(ISERROR(VLOOKUP(A22,【入力用】個人登録票!$A$21:$P$50,8,FALSE)),"",VLOOKUP(A22,【入力用】個人登録票!$A$21:$P$50,8,FALSE)) &amp; IF(ISERROR(VLOOKUP(A22,【入力用】個人登録票!$A$59:$P$127,8,FALSE)),"",VLOOKUP(A22,【入力用】個人登録票!$A$59:$P$127,8,FALSE))</f>
        <v/>
      </c>
      <c r="Q22" s="825"/>
      <c r="R22" s="826"/>
      <c r="S22" s="177" t="str">
        <f>IF(ISERROR(VLOOKUP(A22,【入力用】個人登録票!$A$21:$P$50,3,FALSE)),"",VLOOKUP(A22,【入力用】個人登録票!$A$21:$P$50,3,FALSE)) &amp; IF(ISERROR(VLOOKUP(A22,【入力用】個人登録票!$A$59:$P$127,3,FALSE)),"",VLOOKUP(A22,【入力用】個人登録票!$A$59:$P$127,3,FALSE))</f>
        <v/>
      </c>
      <c r="T22" s="827" t="str">
        <f>IF(ISERROR(VLOOKUP(A22,【入力用】個人登録票!$A$21:$P$50,9,FALSE)),"",VLOOKUP(A22,【入力用】個人登録票!$A$21:$P$50,9,FALSE) &amp; "・" &amp; IF(ISERROR(VLOOKUP(A22,【入力用】個人登録票!$A$21:$P$50,10,FALSE)),"",VLOOKUP(A22,【入力用】個人登録票!$A$21:$P$50,10,FALSE))) &amp; IF(ISERROR(VLOOKUP(A22,【入力用】個人登録票!$A$59:$P$127,9,FALSE)),"",VLOOKUP(A22,【入力用】個人登録票!$A$59:$P$127,9,FALSE) &amp; "・" &amp; IF(ISERROR(VLOOKUP(A22,【入力用】個人登録票!$A$59:$P$127,10,FALSE)),"",VLOOKUP(A22,【入力用】個人登録票!$A$59:$P$127,10,FALSE)))</f>
        <v/>
      </c>
      <c r="U22" s="828"/>
      <c r="V22" s="829"/>
      <c r="W22" s="28"/>
      <c r="AE22" s="31"/>
      <c r="AF22" s="32" t="s">
        <v>528</v>
      </c>
    </row>
    <row r="23" spans="1:40" s="29" customFormat="1" ht="20.25" customHeight="1">
      <c r="A23" s="162"/>
      <c r="B23" s="42">
        <v>10</v>
      </c>
      <c r="C23" s="817" t="str">
        <f>IF(ISERROR(VLOOKUP(A23,【入力用】個人登録票!$A$21:$P$50,2,FALSE)),"",VLOOKUP(A23,【入力用】個人登録票!$A$21:$P$50,2,FALSE)) &amp; IF(ISERROR(VLOOKUP(A23,【入力用】個人登録票!$A$59:$P$127,2,FALSE)),"",VLOOKUP(A23,【入力用】個人登録票!$A$59:$P$127,2,FALSE))</f>
        <v/>
      </c>
      <c r="D23" s="818"/>
      <c r="E23" s="819" t="str">
        <f>IF(ISERROR(VLOOKUP(A23,【入力用】個人登録票!$A$21:$P$50,13,FALSE)),"",VLOOKUP(A23,【入力用】個人登録票!$A$21:$P$50,13,FALSE)) &amp; IF(ISERROR(VLOOKUP(A23,【入力用】個人登録票!$A$59:$P$127,13,FALSE)),"",VLOOKUP(A23,【入力用】個人登録票!$A$59:$P$127,13,FALSE))</f>
        <v/>
      </c>
      <c r="F23" s="820"/>
      <c r="G23" s="311" t="str">
        <f>IF(ISERROR(VLOOKUP(A23,【入力用】個人登録票!$A$21:$P$50,15,FALSE)),"",VLOOKUP(A23,【入力用】個人登録票!$A$21:$P$50,15,FALSE)) &amp; IF(ISERROR(VLOOKUP(A23,【入力用】個人登録票!$A$59:$P$127,15,FALSE)),"",VLOOKUP(A23,【入力用】個人登録票!$A$59:$P$127,15,FALSE))</f>
        <v/>
      </c>
      <c r="H23" s="821" t="str">
        <f>IF(ISERROR(VLOOKUP(A23,【入力用】個人登録票!$A$21:$P$50,5,FALSE)),"",VLOOKUP(A23,【入力用】個人登録票!$A$21:$P$50,5,FALSE)) &amp; IF(ISERROR(VLOOKUP(A23,【入力用】個人登録票!$A$59:$P$127,5,FALSE)),"",VLOOKUP(A23,【入力用】個人登録票!$A$59:$P$127,5,FALSE))</f>
        <v/>
      </c>
      <c r="I23" s="822"/>
      <c r="J23" s="823"/>
      <c r="K23" s="821" t="str">
        <f>IF(ISERROR(VLOOKUP(A23,【入力用】個人登録票!$A$21:$P$50,6,FALSE)),"",VLOOKUP(A23,【入力用】個人登録票!$A$21:$P$50,6,FALSE)) &amp; IF(ISERROR(VLOOKUP(A23,【入力用】個人登録票!$A$59:$P$127,6,FALSE)),"",VLOOKUP(A23,【入力用】個人登録票!$A$59:$P$127,6,FALSE))</f>
        <v/>
      </c>
      <c r="L23" s="822"/>
      <c r="M23" s="823"/>
      <c r="N23" s="790"/>
      <c r="O23" s="791"/>
      <c r="P23" s="824" t="str">
        <f>IF(ISERROR(VLOOKUP(A23,【入力用】個人登録票!$A$21:$P$50,8,FALSE)),"",VLOOKUP(A23,【入力用】個人登録票!$A$21:$P$50,8,FALSE)) &amp; IF(ISERROR(VLOOKUP(A23,【入力用】個人登録票!$A$59:$P$127,8,FALSE)),"",VLOOKUP(A23,【入力用】個人登録票!$A$59:$P$127,8,FALSE))</f>
        <v/>
      </c>
      <c r="Q23" s="825"/>
      <c r="R23" s="826"/>
      <c r="S23" s="177" t="str">
        <f>IF(ISERROR(VLOOKUP(A23,【入力用】個人登録票!$A$21:$P$50,3,FALSE)),"",VLOOKUP(A23,【入力用】個人登録票!$A$21:$P$50,3,FALSE)) &amp; IF(ISERROR(VLOOKUP(A23,【入力用】個人登録票!$A$59:$P$127,3,FALSE)),"",VLOOKUP(A23,【入力用】個人登録票!$A$59:$P$127,3,FALSE))</f>
        <v/>
      </c>
      <c r="T23" s="827" t="str">
        <f>IF(ISERROR(VLOOKUP(A23,【入力用】個人登録票!$A$21:$P$50,9,FALSE)),"",VLOOKUP(A23,【入力用】個人登録票!$A$21:$P$50,9,FALSE) &amp; "・" &amp; IF(ISERROR(VLOOKUP(A23,【入力用】個人登録票!$A$21:$P$50,10,FALSE)),"",VLOOKUP(A23,【入力用】個人登録票!$A$21:$P$50,10,FALSE))) &amp; IF(ISERROR(VLOOKUP(A23,【入力用】個人登録票!$A$59:$P$127,9,FALSE)),"",VLOOKUP(A23,【入力用】個人登録票!$A$59:$P$127,9,FALSE) &amp; "・" &amp; IF(ISERROR(VLOOKUP(A23,【入力用】個人登録票!$A$59:$P$127,10,FALSE)),"",VLOOKUP(A23,【入力用】個人登録票!$A$59:$P$127,10,FALSE)))</f>
        <v/>
      </c>
      <c r="U23" s="828"/>
      <c r="V23" s="829"/>
      <c r="W23" s="28"/>
      <c r="AE23" s="31"/>
      <c r="AF23" s="32" t="s">
        <v>529</v>
      </c>
    </row>
    <row r="24" spans="1:40" s="29" customFormat="1" ht="20.25" customHeight="1">
      <c r="A24" s="162"/>
      <c r="B24" s="42">
        <v>11</v>
      </c>
      <c r="C24" s="817" t="str">
        <f>IF(ISERROR(VLOOKUP(A24,【入力用】個人登録票!$A$21:$P$50,2,FALSE)),"",VLOOKUP(A24,【入力用】個人登録票!$A$21:$P$50,2,FALSE)) &amp; IF(ISERROR(VLOOKUP(A24,【入力用】個人登録票!$A$59:$P$127,2,FALSE)),"",VLOOKUP(A24,【入力用】個人登録票!$A$59:$P$127,2,FALSE))</f>
        <v/>
      </c>
      <c r="D24" s="818"/>
      <c r="E24" s="819" t="str">
        <f>IF(ISERROR(VLOOKUP(A24,【入力用】個人登録票!$A$21:$P$50,13,FALSE)),"",VLOOKUP(A24,【入力用】個人登録票!$A$21:$P$50,13,FALSE)) &amp; IF(ISERROR(VLOOKUP(A24,【入力用】個人登録票!$A$59:$P$127,13,FALSE)),"",VLOOKUP(A24,【入力用】個人登録票!$A$59:$P$127,13,FALSE))</f>
        <v/>
      </c>
      <c r="F24" s="820"/>
      <c r="G24" s="311" t="str">
        <f>IF(ISERROR(VLOOKUP(A24,【入力用】個人登録票!$A$21:$P$50,15,FALSE)),"",VLOOKUP(A24,【入力用】個人登録票!$A$21:$P$50,15,FALSE)) &amp; IF(ISERROR(VLOOKUP(A24,【入力用】個人登録票!$A$59:$P$127,15,FALSE)),"",VLOOKUP(A24,【入力用】個人登録票!$A$59:$P$127,15,FALSE))</f>
        <v/>
      </c>
      <c r="H24" s="821" t="str">
        <f>IF(ISERROR(VLOOKUP(A24,【入力用】個人登録票!$A$21:$P$50,5,FALSE)),"",VLOOKUP(A24,【入力用】個人登録票!$A$21:$P$50,5,FALSE)) &amp; IF(ISERROR(VLOOKUP(A24,【入力用】個人登録票!$A$59:$P$127,5,FALSE)),"",VLOOKUP(A24,【入力用】個人登録票!$A$59:$P$127,5,FALSE))</f>
        <v/>
      </c>
      <c r="I24" s="822"/>
      <c r="J24" s="823"/>
      <c r="K24" s="821" t="str">
        <f>IF(ISERROR(VLOOKUP(A24,【入力用】個人登録票!$A$21:$P$50,6,FALSE)),"",VLOOKUP(A24,【入力用】個人登録票!$A$21:$P$50,6,FALSE)) &amp; IF(ISERROR(VLOOKUP(A24,【入力用】個人登録票!$A$59:$P$127,6,FALSE)),"",VLOOKUP(A24,【入力用】個人登録票!$A$59:$P$127,6,FALSE))</f>
        <v/>
      </c>
      <c r="L24" s="822"/>
      <c r="M24" s="823"/>
      <c r="N24" s="790"/>
      <c r="O24" s="791"/>
      <c r="P24" s="824" t="str">
        <f>IF(ISERROR(VLOOKUP(A24,【入力用】個人登録票!$A$21:$P$50,8,FALSE)),"",VLOOKUP(A24,【入力用】個人登録票!$A$21:$P$50,8,FALSE)) &amp; IF(ISERROR(VLOOKUP(A24,【入力用】個人登録票!$A$59:$P$127,8,FALSE)),"",VLOOKUP(A24,【入力用】個人登録票!$A$59:$P$127,8,FALSE))</f>
        <v/>
      </c>
      <c r="Q24" s="825"/>
      <c r="R24" s="826"/>
      <c r="S24" s="177" t="str">
        <f>IF(ISERROR(VLOOKUP(A24,【入力用】個人登録票!$A$21:$P$50,3,FALSE)),"",VLOOKUP(A24,【入力用】個人登録票!$A$21:$P$50,3,FALSE)) &amp; IF(ISERROR(VLOOKUP(A24,【入力用】個人登録票!$A$59:$P$127,3,FALSE)),"",VLOOKUP(A24,【入力用】個人登録票!$A$59:$P$127,3,FALSE))</f>
        <v/>
      </c>
      <c r="T24" s="827" t="str">
        <f>IF(ISERROR(VLOOKUP(A24,【入力用】個人登録票!$A$21:$P$50,9,FALSE)),"",VLOOKUP(A24,【入力用】個人登録票!$A$21:$P$50,9,FALSE) &amp; "・" &amp; IF(ISERROR(VLOOKUP(A24,【入力用】個人登録票!$A$21:$P$50,10,FALSE)),"",VLOOKUP(A24,【入力用】個人登録票!$A$21:$P$50,10,FALSE))) &amp; IF(ISERROR(VLOOKUP(A24,【入力用】個人登録票!$A$59:$P$127,9,FALSE)),"",VLOOKUP(A24,【入力用】個人登録票!$A$59:$P$127,9,FALSE) &amp; "・" &amp; IF(ISERROR(VLOOKUP(A24,【入力用】個人登録票!$A$59:$P$127,10,FALSE)),"",VLOOKUP(A24,【入力用】個人登録票!$A$59:$P$127,10,FALSE)))</f>
        <v/>
      </c>
      <c r="U24" s="828"/>
      <c r="V24" s="829"/>
      <c r="W24" s="28"/>
      <c r="AE24" s="31"/>
      <c r="AF24" s="32" t="s">
        <v>530</v>
      </c>
    </row>
    <row r="25" spans="1:40" s="29" customFormat="1" ht="20.25" customHeight="1">
      <c r="A25" s="162"/>
      <c r="B25" s="42">
        <v>12</v>
      </c>
      <c r="C25" s="817" t="str">
        <f>IF(ISERROR(VLOOKUP(A25,【入力用】個人登録票!$A$21:$P$50,2,FALSE)),"",VLOOKUP(A25,【入力用】個人登録票!$A$21:$P$50,2,FALSE)) &amp; IF(ISERROR(VLOOKUP(A25,【入力用】個人登録票!$A$59:$P$127,2,FALSE)),"",VLOOKUP(A25,【入力用】個人登録票!$A$59:$P$127,2,FALSE))</f>
        <v/>
      </c>
      <c r="D25" s="818"/>
      <c r="E25" s="819" t="str">
        <f>IF(ISERROR(VLOOKUP(A25,【入力用】個人登録票!$A$21:$P$50,13,FALSE)),"",VLOOKUP(A25,【入力用】個人登録票!$A$21:$P$50,13,FALSE)) &amp; IF(ISERROR(VLOOKUP(A25,【入力用】個人登録票!$A$59:$P$127,13,FALSE)),"",VLOOKUP(A25,【入力用】個人登録票!$A$59:$P$127,13,FALSE))</f>
        <v/>
      </c>
      <c r="F25" s="820"/>
      <c r="G25" s="311" t="str">
        <f>IF(ISERROR(VLOOKUP(A25,【入力用】個人登録票!$A$21:$P$50,15,FALSE)),"",VLOOKUP(A25,【入力用】個人登録票!$A$21:$P$50,15,FALSE)) &amp; IF(ISERROR(VLOOKUP(A25,【入力用】個人登録票!$A$59:$P$127,15,FALSE)),"",VLOOKUP(A25,【入力用】個人登録票!$A$59:$P$127,15,FALSE))</f>
        <v/>
      </c>
      <c r="H25" s="821" t="str">
        <f>IF(ISERROR(VLOOKUP(A25,【入力用】個人登録票!$A$21:$P$50,5,FALSE)),"",VLOOKUP(A25,【入力用】個人登録票!$A$21:$P$50,5,FALSE)) &amp; IF(ISERROR(VLOOKUP(A25,【入力用】個人登録票!$A$59:$P$127,5,FALSE)),"",VLOOKUP(A25,【入力用】個人登録票!$A$59:$P$127,5,FALSE))</f>
        <v/>
      </c>
      <c r="I25" s="822"/>
      <c r="J25" s="823"/>
      <c r="K25" s="821" t="str">
        <f>IF(ISERROR(VLOOKUP(A25,【入力用】個人登録票!$A$21:$P$50,6,FALSE)),"",VLOOKUP(A25,【入力用】個人登録票!$A$21:$P$50,6,FALSE)) &amp; IF(ISERROR(VLOOKUP(A25,【入力用】個人登録票!$A$59:$P$127,6,FALSE)),"",VLOOKUP(A25,【入力用】個人登録票!$A$59:$P$127,6,FALSE))</f>
        <v/>
      </c>
      <c r="L25" s="822"/>
      <c r="M25" s="823"/>
      <c r="N25" s="790"/>
      <c r="O25" s="791"/>
      <c r="P25" s="824" t="str">
        <f>IF(ISERROR(VLOOKUP(A25,【入力用】個人登録票!$A$21:$P$50,8,FALSE)),"",VLOOKUP(A25,【入力用】個人登録票!$A$21:$P$50,8,FALSE)) &amp; IF(ISERROR(VLOOKUP(A25,【入力用】個人登録票!$A$59:$P$127,8,FALSE)),"",VLOOKUP(A25,【入力用】個人登録票!$A$59:$P$127,8,FALSE))</f>
        <v/>
      </c>
      <c r="Q25" s="825"/>
      <c r="R25" s="826"/>
      <c r="S25" s="177" t="str">
        <f>IF(ISERROR(VLOOKUP(A25,【入力用】個人登録票!$A$21:$P$50,3,FALSE)),"",VLOOKUP(A25,【入力用】個人登録票!$A$21:$P$50,3,FALSE)) &amp; IF(ISERROR(VLOOKUP(A25,【入力用】個人登録票!$A$59:$P$127,3,FALSE)),"",VLOOKUP(A25,【入力用】個人登録票!$A$59:$P$127,3,FALSE))</f>
        <v/>
      </c>
      <c r="T25" s="827" t="str">
        <f>IF(ISERROR(VLOOKUP(A25,【入力用】個人登録票!$A$21:$P$50,9,FALSE)),"",VLOOKUP(A25,【入力用】個人登録票!$A$21:$P$50,9,FALSE) &amp; "・" &amp; IF(ISERROR(VLOOKUP(A25,【入力用】個人登録票!$A$21:$P$50,10,FALSE)),"",VLOOKUP(A25,【入力用】個人登録票!$A$21:$P$50,10,FALSE))) &amp; IF(ISERROR(VLOOKUP(A25,【入力用】個人登録票!$A$59:$P$127,9,FALSE)),"",VLOOKUP(A25,【入力用】個人登録票!$A$59:$P$127,9,FALSE) &amp; "・" &amp; IF(ISERROR(VLOOKUP(A25,【入力用】個人登録票!$A$59:$P$127,10,FALSE)),"",VLOOKUP(A25,【入力用】個人登録票!$A$59:$P$127,10,FALSE)))</f>
        <v/>
      </c>
      <c r="U25" s="828"/>
      <c r="V25" s="829"/>
      <c r="W25" s="28"/>
      <c r="AE25" s="31"/>
      <c r="AF25" s="32" t="s">
        <v>572</v>
      </c>
    </row>
    <row r="26" spans="1:40" s="29" customFormat="1" ht="20.25" customHeight="1">
      <c r="A26" s="162"/>
      <c r="B26" s="42">
        <v>13</v>
      </c>
      <c r="C26" s="817" t="str">
        <f>IF(ISERROR(VLOOKUP(A26,【入力用】個人登録票!$A$21:$P$50,2,FALSE)),"",VLOOKUP(A26,【入力用】個人登録票!$A$21:$P$50,2,FALSE)) &amp; IF(ISERROR(VLOOKUP(A26,【入力用】個人登録票!$A$59:$P$127,2,FALSE)),"",VLOOKUP(A26,【入力用】個人登録票!$A$59:$P$127,2,FALSE))</f>
        <v/>
      </c>
      <c r="D26" s="818"/>
      <c r="E26" s="819" t="str">
        <f>IF(ISERROR(VLOOKUP(A26,【入力用】個人登録票!$A$21:$P$50,13,FALSE)),"",VLOOKUP(A26,【入力用】個人登録票!$A$21:$P$50,13,FALSE)) &amp; IF(ISERROR(VLOOKUP(A26,【入力用】個人登録票!$A$59:$P$127,13,FALSE)),"",VLOOKUP(A26,【入力用】個人登録票!$A$59:$P$127,13,FALSE))</f>
        <v/>
      </c>
      <c r="F26" s="820"/>
      <c r="G26" s="311" t="str">
        <f>IF(ISERROR(VLOOKUP(A26,【入力用】個人登録票!$A$21:$P$50,15,FALSE)),"",VLOOKUP(A26,【入力用】個人登録票!$A$21:$P$50,15,FALSE)) &amp; IF(ISERROR(VLOOKUP(A26,【入力用】個人登録票!$A$59:$P$127,15,FALSE)),"",VLOOKUP(A26,【入力用】個人登録票!$A$59:$P$127,15,FALSE))</f>
        <v/>
      </c>
      <c r="H26" s="821" t="str">
        <f>IF(ISERROR(VLOOKUP(A26,【入力用】個人登録票!$A$21:$P$50,5,FALSE)),"",VLOOKUP(A26,【入力用】個人登録票!$A$21:$P$50,5,FALSE)) &amp; IF(ISERROR(VLOOKUP(A26,【入力用】個人登録票!$A$59:$P$127,5,FALSE)),"",VLOOKUP(A26,【入力用】個人登録票!$A$59:$P$127,5,FALSE))</f>
        <v/>
      </c>
      <c r="I26" s="822"/>
      <c r="J26" s="823"/>
      <c r="K26" s="821" t="str">
        <f>IF(ISERROR(VLOOKUP(A26,【入力用】個人登録票!$A$21:$P$50,6,FALSE)),"",VLOOKUP(A26,【入力用】個人登録票!$A$21:$P$50,6,FALSE)) &amp; IF(ISERROR(VLOOKUP(A26,【入力用】個人登録票!$A$59:$P$127,6,FALSE)),"",VLOOKUP(A26,【入力用】個人登録票!$A$59:$P$127,6,FALSE))</f>
        <v/>
      </c>
      <c r="L26" s="822"/>
      <c r="M26" s="823"/>
      <c r="N26" s="790"/>
      <c r="O26" s="791"/>
      <c r="P26" s="824" t="str">
        <f>IF(ISERROR(VLOOKUP(A26,【入力用】個人登録票!$A$21:$P$50,8,FALSE)),"",VLOOKUP(A26,【入力用】個人登録票!$A$21:$P$50,8,FALSE)) &amp; IF(ISERROR(VLOOKUP(A26,【入力用】個人登録票!$A$59:$P$127,8,FALSE)),"",VLOOKUP(A26,【入力用】個人登録票!$A$59:$P$127,8,FALSE))</f>
        <v/>
      </c>
      <c r="Q26" s="825"/>
      <c r="R26" s="826"/>
      <c r="S26" s="177" t="str">
        <f>IF(ISERROR(VLOOKUP(A26,【入力用】個人登録票!$A$21:$P$50,3,FALSE)),"",VLOOKUP(A26,【入力用】個人登録票!$A$21:$P$50,3,FALSE)) &amp; IF(ISERROR(VLOOKUP(A26,【入力用】個人登録票!$A$59:$P$127,3,FALSE)),"",VLOOKUP(A26,【入力用】個人登録票!$A$59:$P$127,3,FALSE))</f>
        <v/>
      </c>
      <c r="T26" s="827" t="str">
        <f>IF(ISERROR(VLOOKUP(A26,【入力用】個人登録票!$A$21:$P$50,9,FALSE)),"",VLOOKUP(A26,【入力用】個人登録票!$A$21:$P$50,9,FALSE) &amp; "・" &amp; IF(ISERROR(VLOOKUP(A26,【入力用】個人登録票!$A$21:$P$50,10,FALSE)),"",VLOOKUP(A26,【入力用】個人登録票!$A$21:$P$50,10,FALSE))) &amp; IF(ISERROR(VLOOKUP(A26,【入力用】個人登録票!$A$59:$P$127,9,FALSE)),"",VLOOKUP(A26,【入力用】個人登録票!$A$59:$P$127,9,FALSE) &amp; "・" &amp; IF(ISERROR(VLOOKUP(A26,【入力用】個人登録票!$A$59:$P$127,10,FALSE)),"",VLOOKUP(A26,【入力用】個人登録票!$A$59:$P$127,10,FALSE)))</f>
        <v/>
      </c>
      <c r="U26" s="828"/>
      <c r="V26" s="829"/>
      <c r="W26" s="28"/>
      <c r="AE26" s="31"/>
      <c r="AF26" s="33" t="s">
        <v>571</v>
      </c>
    </row>
    <row r="27" spans="1:40" s="29" customFormat="1" ht="20.25" customHeight="1">
      <c r="A27" s="162"/>
      <c r="B27" s="42">
        <v>14</v>
      </c>
      <c r="C27" s="817" t="str">
        <f>IF(ISERROR(VLOOKUP(A27,【入力用】個人登録票!$A$21:$P$50,2,FALSE)),"",VLOOKUP(A27,【入力用】個人登録票!$A$21:$P$50,2,FALSE)) &amp; IF(ISERROR(VLOOKUP(A27,【入力用】個人登録票!$A$59:$P$127,2,FALSE)),"",VLOOKUP(A27,【入力用】個人登録票!$A$59:$P$127,2,FALSE))</f>
        <v/>
      </c>
      <c r="D27" s="818"/>
      <c r="E27" s="819" t="str">
        <f>IF(ISERROR(VLOOKUP(A27,【入力用】個人登録票!$A$21:$P$50,13,FALSE)),"",VLOOKUP(A27,【入力用】個人登録票!$A$21:$P$50,13,FALSE)) &amp; IF(ISERROR(VLOOKUP(A27,【入力用】個人登録票!$A$59:$P$127,13,FALSE)),"",VLOOKUP(A27,【入力用】個人登録票!$A$59:$P$127,13,FALSE))</f>
        <v/>
      </c>
      <c r="F27" s="820"/>
      <c r="G27" s="312" t="str">
        <f>IF(ISERROR(VLOOKUP(A27,【入力用】個人登録票!$A$21:$P$50,15,FALSE)),"",VLOOKUP(A27,【入力用】個人登録票!$A$21:$P$50,15,FALSE)) &amp; IF(ISERROR(VLOOKUP(A27,【入力用】個人登録票!$A$59:$P$127,15,FALSE)),"",VLOOKUP(A27,【入力用】個人登録票!$A$59:$P$127,15,FALSE))</f>
        <v/>
      </c>
      <c r="H27" s="821" t="str">
        <f>IF(ISERROR(VLOOKUP(A27,【入力用】個人登録票!$A$21:$P$50,5,FALSE)),"",VLOOKUP(A27,【入力用】個人登録票!$A$21:$P$50,5,FALSE)) &amp; IF(ISERROR(VLOOKUP(A27,【入力用】個人登録票!$A$59:$P$127,5,FALSE)),"",VLOOKUP(A27,【入力用】個人登録票!$A$59:$P$127,5,FALSE))</f>
        <v/>
      </c>
      <c r="I27" s="822"/>
      <c r="J27" s="823"/>
      <c r="K27" s="821" t="str">
        <f>IF(ISERROR(VLOOKUP(A27,【入力用】個人登録票!$A$21:$P$50,6,FALSE)),"",VLOOKUP(A27,【入力用】個人登録票!$A$21:$P$50,6,FALSE)) &amp; IF(ISERROR(VLOOKUP(A27,【入力用】個人登録票!$A$59:$P$127,6,FALSE)),"",VLOOKUP(A27,【入力用】個人登録票!$A$59:$P$127,6,FALSE))</f>
        <v/>
      </c>
      <c r="L27" s="822"/>
      <c r="M27" s="823"/>
      <c r="N27" s="790"/>
      <c r="O27" s="791"/>
      <c r="P27" s="824" t="str">
        <f>IF(ISERROR(VLOOKUP(A27,【入力用】個人登録票!$A$21:$P$50,8,FALSE)),"",VLOOKUP(A27,【入力用】個人登録票!$A$21:$P$50,8,FALSE)) &amp; IF(ISERROR(VLOOKUP(A27,【入力用】個人登録票!$A$59:$P$127,8,FALSE)),"",VLOOKUP(A27,【入力用】個人登録票!$A$59:$P$127,8,FALSE))</f>
        <v/>
      </c>
      <c r="Q27" s="825"/>
      <c r="R27" s="826"/>
      <c r="S27" s="177" t="str">
        <f>IF(ISERROR(VLOOKUP(A27,【入力用】個人登録票!$A$21:$P$50,3,FALSE)),"",VLOOKUP(A27,【入力用】個人登録票!$A$21:$P$50,3,FALSE)) &amp; IF(ISERROR(VLOOKUP(A27,【入力用】個人登録票!$A$59:$P$127,3,FALSE)),"",VLOOKUP(A27,【入力用】個人登録票!$A$59:$P$127,3,FALSE))</f>
        <v/>
      </c>
      <c r="T27" s="827" t="str">
        <f>IF(ISERROR(VLOOKUP(A27,【入力用】個人登録票!$A$21:$P$50,9,FALSE)),"",VLOOKUP(A27,【入力用】個人登録票!$A$21:$P$50,9,FALSE) &amp; "・" &amp; IF(ISERROR(VLOOKUP(A27,【入力用】個人登録票!$A$21:$P$50,10,FALSE)),"",VLOOKUP(A27,【入力用】個人登録票!$A$21:$P$50,10,FALSE))) &amp; IF(ISERROR(VLOOKUP(A27,【入力用】個人登録票!$A$59:$P$127,9,FALSE)),"",VLOOKUP(A27,【入力用】個人登録票!$A$59:$P$127,9,FALSE) &amp; "・" &amp; IF(ISERROR(VLOOKUP(A27,【入力用】個人登録票!$A$59:$P$127,10,FALSE)),"",VLOOKUP(A27,【入力用】個人登録票!$A$59:$P$127,10,FALSE)))</f>
        <v/>
      </c>
      <c r="U27" s="828"/>
      <c r="V27" s="829"/>
      <c r="W27" s="28"/>
      <c r="AE27" s="31"/>
      <c r="AF27" s="29" t="s">
        <v>149</v>
      </c>
    </row>
    <row r="28" spans="1:40" s="29" customFormat="1" ht="20.25" customHeight="1">
      <c r="A28" s="162"/>
      <c r="B28" s="42">
        <v>15</v>
      </c>
      <c r="C28" s="817" t="str">
        <f>IF(ISERROR(VLOOKUP(A28,【入力用】個人登録票!$A$21:$P$50,2,FALSE)),"",VLOOKUP(A28,【入力用】個人登録票!$A$21:$P$50,2,FALSE)) &amp; IF(ISERROR(VLOOKUP(A28,【入力用】個人登録票!$A$59:$P$127,2,FALSE)),"",VLOOKUP(A28,【入力用】個人登録票!$A$59:$P$127,2,FALSE))</f>
        <v/>
      </c>
      <c r="D28" s="818"/>
      <c r="E28" s="819" t="str">
        <f>IF(ISERROR(VLOOKUP(A28,【入力用】個人登録票!$A$21:$P$50,13,FALSE)),"",VLOOKUP(A28,【入力用】個人登録票!$A$21:$P$50,13,FALSE)) &amp; IF(ISERROR(VLOOKUP(A28,【入力用】個人登録票!$A$59:$P$127,13,FALSE)),"",VLOOKUP(A28,【入力用】個人登録票!$A$59:$P$127,13,FALSE))</f>
        <v/>
      </c>
      <c r="F28" s="820"/>
      <c r="G28" s="311" t="str">
        <f>IF(ISERROR(VLOOKUP(A28,【入力用】個人登録票!$A$21:$P$50,15,FALSE)),"",VLOOKUP(A28,【入力用】個人登録票!$A$21:$P$50,15,FALSE)) &amp; IF(ISERROR(VLOOKUP(A28,【入力用】個人登録票!$A$59:$P$127,15,FALSE)),"",VLOOKUP(A28,【入力用】個人登録票!$A$59:$P$127,15,FALSE))</f>
        <v/>
      </c>
      <c r="H28" s="821" t="str">
        <f>IF(ISERROR(VLOOKUP(A28,【入力用】個人登録票!$A$21:$P$50,5,FALSE)),"",VLOOKUP(A28,【入力用】個人登録票!$A$21:$P$50,5,FALSE)) &amp; IF(ISERROR(VLOOKUP(A28,【入力用】個人登録票!$A$59:$P$127,5,FALSE)),"",VLOOKUP(A28,【入力用】個人登録票!$A$59:$P$127,5,FALSE))</f>
        <v/>
      </c>
      <c r="I28" s="822"/>
      <c r="J28" s="823"/>
      <c r="K28" s="821" t="str">
        <f>IF(ISERROR(VLOOKUP(A28,【入力用】個人登録票!$A$21:$P$50,6,FALSE)),"",VLOOKUP(A28,【入力用】個人登録票!$A$21:$P$50,6,FALSE)) &amp; IF(ISERROR(VLOOKUP(A28,【入力用】個人登録票!$A$59:$P$127,6,FALSE)),"",VLOOKUP(A28,【入力用】個人登録票!$A$59:$P$127,6,FALSE))</f>
        <v/>
      </c>
      <c r="L28" s="822"/>
      <c r="M28" s="823"/>
      <c r="N28" s="790"/>
      <c r="O28" s="791"/>
      <c r="P28" s="824" t="str">
        <f>IF(ISERROR(VLOOKUP(A28,【入力用】個人登録票!$A$21:$P$50,8,FALSE)),"",VLOOKUP(A28,【入力用】個人登録票!$A$21:$P$50,8,FALSE)) &amp; IF(ISERROR(VLOOKUP(A28,【入力用】個人登録票!$A$59:$P$127,8,FALSE)),"",VLOOKUP(A28,【入力用】個人登録票!$A$59:$P$127,8,FALSE))</f>
        <v/>
      </c>
      <c r="Q28" s="825"/>
      <c r="R28" s="826"/>
      <c r="S28" s="177" t="str">
        <f>IF(ISERROR(VLOOKUP(A28,【入力用】個人登録票!$A$21:$P$50,3,FALSE)),"",VLOOKUP(A28,【入力用】個人登録票!$A$21:$P$50,3,FALSE)) &amp; IF(ISERROR(VLOOKUP(A28,【入力用】個人登録票!$A$59:$P$127,3,FALSE)),"",VLOOKUP(A28,【入力用】個人登録票!$A$59:$P$127,3,FALSE))</f>
        <v/>
      </c>
      <c r="T28" s="827" t="str">
        <f>IF(ISERROR(VLOOKUP(A28,【入力用】個人登録票!$A$21:$P$50,9,FALSE)),"",VLOOKUP(A28,【入力用】個人登録票!$A$21:$P$50,9,FALSE) &amp; "・" &amp; IF(ISERROR(VLOOKUP(A28,【入力用】個人登録票!$A$21:$P$50,10,FALSE)),"",VLOOKUP(A28,【入力用】個人登録票!$A$21:$P$50,10,FALSE))) &amp; IF(ISERROR(VLOOKUP(A28,【入力用】個人登録票!$A$59:$P$127,9,FALSE)),"",VLOOKUP(A28,【入力用】個人登録票!$A$59:$P$127,9,FALSE) &amp; "・" &amp; IF(ISERROR(VLOOKUP(A28,【入力用】個人登録票!$A$59:$P$127,10,FALSE)),"",VLOOKUP(A28,【入力用】個人登録票!$A$59:$P$127,10,FALSE)))</f>
        <v/>
      </c>
      <c r="U28" s="828"/>
      <c r="V28" s="829"/>
      <c r="W28" s="28"/>
      <c r="AE28" s="31"/>
      <c r="AF28" s="29" t="s">
        <v>570</v>
      </c>
    </row>
    <row r="29" spans="1:40" s="29" customFormat="1" ht="20.25" customHeight="1">
      <c r="A29" s="162"/>
      <c r="B29" s="42">
        <v>16</v>
      </c>
      <c r="C29" s="817" t="str">
        <f>IF(ISERROR(VLOOKUP(A29,【入力用】個人登録票!$A$21:$P$50,2,FALSE)),"",VLOOKUP(A29,【入力用】個人登録票!$A$21:$P$50,2,FALSE)) &amp; IF(ISERROR(VLOOKUP(A29,【入力用】個人登録票!$A$59:$P$127,2,FALSE)),"",VLOOKUP(A29,【入力用】個人登録票!$A$59:$P$127,2,FALSE))</f>
        <v/>
      </c>
      <c r="D29" s="818"/>
      <c r="E29" s="819" t="str">
        <f>IF(ISERROR(VLOOKUP(A29,【入力用】個人登録票!$A$21:$P$50,13,FALSE)),"",VLOOKUP(A29,【入力用】個人登録票!$A$21:$P$50,13,FALSE)) &amp; IF(ISERROR(VLOOKUP(A29,【入力用】個人登録票!$A$59:$P$127,13,FALSE)),"",VLOOKUP(A29,【入力用】個人登録票!$A$59:$P$127,13,FALSE))</f>
        <v/>
      </c>
      <c r="F29" s="820"/>
      <c r="G29" s="311" t="str">
        <f>IF(ISERROR(VLOOKUP(A29,【入力用】個人登録票!$A$21:$P$50,15,FALSE)),"",VLOOKUP(A29,【入力用】個人登録票!$A$21:$P$50,15,FALSE)) &amp; IF(ISERROR(VLOOKUP(A29,【入力用】個人登録票!$A$59:$P$127,15,FALSE)),"",VLOOKUP(A29,【入力用】個人登録票!$A$59:$P$127,15,FALSE))</f>
        <v/>
      </c>
      <c r="H29" s="821" t="str">
        <f>IF(ISERROR(VLOOKUP(A29,【入力用】個人登録票!$A$21:$P$50,5,FALSE)),"",VLOOKUP(A29,【入力用】個人登録票!$A$21:$P$50,5,FALSE)) &amp; IF(ISERROR(VLOOKUP(A29,【入力用】個人登録票!$A$59:$P$127,5,FALSE)),"",VLOOKUP(A29,【入力用】個人登録票!$A$59:$P$127,5,FALSE))</f>
        <v/>
      </c>
      <c r="I29" s="822"/>
      <c r="J29" s="823"/>
      <c r="K29" s="821" t="str">
        <f>IF(ISERROR(VLOOKUP(A29,【入力用】個人登録票!$A$21:$P$50,6,FALSE)),"",VLOOKUP(A29,【入力用】個人登録票!$A$21:$P$50,6,FALSE)) &amp; IF(ISERROR(VLOOKUP(A29,【入力用】個人登録票!$A$59:$P$127,6,FALSE)),"",VLOOKUP(A29,【入力用】個人登録票!$A$59:$P$127,6,FALSE))</f>
        <v/>
      </c>
      <c r="L29" s="822"/>
      <c r="M29" s="823"/>
      <c r="N29" s="790"/>
      <c r="O29" s="791"/>
      <c r="P29" s="824" t="str">
        <f>IF(ISERROR(VLOOKUP(A29,【入力用】個人登録票!$A$21:$P$50,8,FALSE)),"",VLOOKUP(A29,【入力用】個人登録票!$A$21:$P$50,8,FALSE)) &amp; IF(ISERROR(VLOOKUP(A29,【入力用】個人登録票!$A$59:$P$127,8,FALSE)),"",VLOOKUP(A29,【入力用】個人登録票!$A$59:$P$127,8,FALSE))</f>
        <v/>
      </c>
      <c r="Q29" s="825"/>
      <c r="R29" s="826"/>
      <c r="S29" s="177" t="str">
        <f>IF(ISERROR(VLOOKUP(A29,【入力用】個人登録票!$A$21:$P$50,3,FALSE)),"",VLOOKUP(A29,【入力用】個人登録票!$A$21:$P$50,3,FALSE)) &amp; IF(ISERROR(VLOOKUP(A29,【入力用】個人登録票!$A$59:$P$127,3,FALSE)),"",VLOOKUP(A29,【入力用】個人登録票!$A$59:$P$127,3,FALSE))</f>
        <v/>
      </c>
      <c r="T29" s="827" t="str">
        <f>IF(ISERROR(VLOOKUP(A29,【入力用】個人登録票!$A$21:$P$50,9,FALSE)),"",VLOOKUP(A29,【入力用】個人登録票!$A$21:$P$50,9,FALSE) &amp; "・" &amp; IF(ISERROR(VLOOKUP(A29,【入力用】個人登録票!$A$21:$P$50,10,FALSE)),"",VLOOKUP(A29,【入力用】個人登録票!$A$21:$P$50,10,FALSE))) &amp; IF(ISERROR(VLOOKUP(A29,【入力用】個人登録票!$A$59:$P$127,9,FALSE)),"",VLOOKUP(A29,【入力用】個人登録票!$A$59:$P$127,9,FALSE) &amp; "・" &amp; IF(ISERROR(VLOOKUP(A29,【入力用】個人登録票!$A$59:$P$127,10,FALSE)),"",VLOOKUP(A29,【入力用】個人登録票!$A$59:$P$127,10,FALSE)))</f>
        <v/>
      </c>
      <c r="U29" s="828"/>
      <c r="V29" s="829"/>
      <c r="W29" s="28"/>
      <c r="AE29" s="31"/>
    </row>
    <row r="30" spans="1:40" s="29" customFormat="1" ht="20.25" customHeight="1">
      <c r="A30" s="162"/>
      <c r="B30" s="42">
        <v>17</v>
      </c>
      <c r="C30" s="817" t="str">
        <f>IF(ISERROR(VLOOKUP(A30,【入力用】個人登録票!$A$21:$P$50,2,FALSE)),"",VLOOKUP(A30,【入力用】個人登録票!$A$21:$P$50,2,FALSE)) &amp; IF(ISERROR(VLOOKUP(A30,【入力用】個人登録票!$A$59:$P$127,2,FALSE)),"",VLOOKUP(A30,【入力用】個人登録票!$A$59:$P$127,2,FALSE))</f>
        <v/>
      </c>
      <c r="D30" s="818"/>
      <c r="E30" s="819" t="str">
        <f>IF(ISERROR(VLOOKUP(A30,【入力用】個人登録票!$A$21:$P$50,13,FALSE)),"",VLOOKUP(A30,【入力用】個人登録票!$A$21:$P$50,13,FALSE)) &amp; IF(ISERROR(VLOOKUP(A30,【入力用】個人登録票!$A$59:$P$127,13,FALSE)),"",VLOOKUP(A30,【入力用】個人登録票!$A$59:$P$127,13,FALSE))</f>
        <v/>
      </c>
      <c r="F30" s="820"/>
      <c r="G30" s="311" t="str">
        <f>IF(ISERROR(VLOOKUP(A30,【入力用】個人登録票!$A$21:$P$50,15,FALSE)),"",VLOOKUP(A30,【入力用】個人登録票!$A$21:$P$50,15,FALSE)) &amp; IF(ISERROR(VLOOKUP(A30,【入力用】個人登録票!$A$59:$P$127,15,FALSE)),"",VLOOKUP(A30,【入力用】個人登録票!$A$59:$P$127,15,FALSE))</f>
        <v/>
      </c>
      <c r="H30" s="821" t="str">
        <f>IF(ISERROR(VLOOKUP(A30,【入力用】個人登録票!$A$21:$P$50,5,FALSE)),"",VLOOKUP(A30,【入力用】個人登録票!$A$21:$P$50,5,FALSE)) &amp; IF(ISERROR(VLOOKUP(A30,【入力用】個人登録票!$A$59:$P$127,5,FALSE)),"",VLOOKUP(A30,【入力用】個人登録票!$A$59:$P$127,5,FALSE))</f>
        <v/>
      </c>
      <c r="I30" s="822"/>
      <c r="J30" s="823"/>
      <c r="K30" s="821" t="str">
        <f>IF(ISERROR(VLOOKUP(A30,【入力用】個人登録票!$A$21:$P$50,6,FALSE)),"",VLOOKUP(A30,【入力用】個人登録票!$A$21:$P$50,6,FALSE)) &amp; IF(ISERROR(VLOOKUP(A30,【入力用】個人登録票!$A$59:$P$127,6,FALSE)),"",VLOOKUP(A30,【入力用】個人登録票!$A$59:$P$127,6,FALSE))</f>
        <v/>
      </c>
      <c r="L30" s="822"/>
      <c r="M30" s="823"/>
      <c r="N30" s="790"/>
      <c r="O30" s="791"/>
      <c r="P30" s="824" t="str">
        <f>IF(ISERROR(VLOOKUP(A30,【入力用】個人登録票!$A$21:$P$50,8,FALSE)),"",VLOOKUP(A30,【入力用】個人登録票!$A$21:$P$50,8,FALSE)) &amp; IF(ISERROR(VLOOKUP(A30,【入力用】個人登録票!$A$59:$P$127,8,FALSE)),"",VLOOKUP(A30,【入力用】個人登録票!$A$59:$P$127,8,FALSE))</f>
        <v/>
      </c>
      <c r="Q30" s="825"/>
      <c r="R30" s="826"/>
      <c r="S30" s="177" t="str">
        <f>IF(ISERROR(VLOOKUP(A30,【入力用】個人登録票!$A$21:$P$50,3,FALSE)),"",VLOOKUP(A30,【入力用】個人登録票!$A$21:$P$50,3,FALSE)) &amp; IF(ISERROR(VLOOKUP(A30,【入力用】個人登録票!$A$59:$P$127,3,FALSE)),"",VLOOKUP(A30,【入力用】個人登録票!$A$59:$P$127,3,FALSE))</f>
        <v/>
      </c>
      <c r="T30" s="827" t="str">
        <f>IF(ISERROR(VLOOKUP(A30,【入力用】個人登録票!$A$21:$P$50,9,FALSE)),"",VLOOKUP(A30,【入力用】個人登録票!$A$21:$P$50,9,FALSE) &amp; "・" &amp; IF(ISERROR(VLOOKUP(A30,【入力用】個人登録票!$A$21:$P$50,10,FALSE)),"",VLOOKUP(A30,【入力用】個人登録票!$A$21:$P$50,10,FALSE))) &amp; IF(ISERROR(VLOOKUP(A30,【入力用】個人登録票!$A$59:$P$127,9,FALSE)),"",VLOOKUP(A30,【入力用】個人登録票!$A$59:$P$127,9,FALSE) &amp; "・" &amp; IF(ISERROR(VLOOKUP(A30,【入力用】個人登録票!$A$59:$P$127,10,FALSE)),"",VLOOKUP(A30,【入力用】個人登録票!$A$59:$P$127,10,FALSE)))</f>
        <v/>
      </c>
      <c r="U30" s="828"/>
      <c r="V30" s="829"/>
      <c r="W30" s="28"/>
      <c r="AE30" s="31"/>
    </row>
    <row r="31" spans="1:40" s="29" customFormat="1" ht="20.25" customHeight="1">
      <c r="A31" s="162"/>
      <c r="B31" s="42">
        <v>18</v>
      </c>
      <c r="C31" s="817" t="str">
        <f>IF(ISERROR(VLOOKUP(A31,【入力用】個人登録票!$A$21:$P$50,2,FALSE)),"",VLOOKUP(A31,【入力用】個人登録票!$A$21:$P$50,2,FALSE)) &amp; IF(ISERROR(VLOOKUP(A31,【入力用】個人登録票!$A$59:$P$127,2,FALSE)),"",VLOOKUP(A31,【入力用】個人登録票!$A$59:$P$127,2,FALSE))</f>
        <v/>
      </c>
      <c r="D31" s="818"/>
      <c r="E31" s="819" t="str">
        <f>IF(ISERROR(VLOOKUP(A31,【入力用】個人登録票!$A$21:$P$50,13,FALSE)),"",VLOOKUP(A31,【入力用】個人登録票!$A$21:$P$50,13,FALSE)) &amp; IF(ISERROR(VLOOKUP(A31,【入力用】個人登録票!$A$59:$P$127,13,FALSE)),"",VLOOKUP(A31,【入力用】個人登録票!$A$59:$P$127,13,FALSE))</f>
        <v/>
      </c>
      <c r="F31" s="820"/>
      <c r="G31" s="311" t="str">
        <f>IF(ISERROR(VLOOKUP(A31,【入力用】個人登録票!$A$21:$P$50,15,FALSE)),"",VLOOKUP(A31,【入力用】個人登録票!$A$21:$P$50,15,FALSE)) &amp; IF(ISERROR(VLOOKUP(A31,【入力用】個人登録票!$A$59:$P$127,15,FALSE)),"",VLOOKUP(A31,【入力用】個人登録票!$A$59:$P$127,15,FALSE))</f>
        <v/>
      </c>
      <c r="H31" s="821" t="str">
        <f>IF(ISERROR(VLOOKUP(A31,【入力用】個人登録票!$A$21:$P$50,5,FALSE)),"",VLOOKUP(A31,【入力用】個人登録票!$A$21:$P$50,5,FALSE)) &amp; IF(ISERROR(VLOOKUP(A31,【入力用】個人登録票!$A$59:$P$127,5,FALSE)),"",VLOOKUP(A31,【入力用】個人登録票!$A$59:$P$127,5,FALSE))</f>
        <v/>
      </c>
      <c r="I31" s="822"/>
      <c r="J31" s="823"/>
      <c r="K31" s="821" t="str">
        <f>IF(ISERROR(VLOOKUP(A31,【入力用】個人登録票!$A$21:$P$50,6,FALSE)),"",VLOOKUP(A31,【入力用】個人登録票!$A$21:$P$50,6,FALSE)) &amp; IF(ISERROR(VLOOKUP(A31,【入力用】個人登録票!$A$59:$P$127,6,FALSE)),"",VLOOKUP(A31,【入力用】個人登録票!$A$59:$P$127,6,FALSE))</f>
        <v/>
      </c>
      <c r="L31" s="822"/>
      <c r="M31" s="823"/>
      <c r="N31" s="790"/>
      <c r="O31" s="791"/>
      <c r="P31" s="824" t="str">
        <f>IF(ISERROR(VLOOKUP(A31,【入力用】個人登録票!$A$21:$P$50,8,FALSE)),"",VLOOKUP(A31,【入力用】個人登録票!$A$21:$P$50,8,FALSE)) &amp; IF(ISERROR(VLOOKUP(A31,【入力用】個人登録票!$A$59:$P$127,8,FALSE)),"",VLOOKUP(A31,【入力用】個人登録票!$A$59:$P$127,8,FALSE))</f>
        <v/>
      </c>
      <c r="Q31" s="825"/>
      <c r="R31" s="826"/>
      <c r="S31" s="177" t="str">
        <f>IF(ISERROR(VLOOKUP(A31,【入力用】個人登録票!$A$21:$P$50,3,FALSE)),"",VLOOKUP(A31,【入力用】個人登録票!$A$21:$P$50,3,FALSE)) &amp; IF(ISERROR(VLOOKUP(A31,【入力用】個人登録票!$A$59:$P$127,3,FALSE)),"",VLOOKUP(A31,【入力用】個人登録票!$A$59:$P$127,3,FALSE))</f>
        <v/>
      </c>
      <c r="T31" s="827" t="str">
        <f>IF(ISERROR(VLOOKUP(A31,【入力用】個人登録票!$A$21:$P$50,9,FALSE)),"",VLOOKUP(A31,【入力用】個人登録票!$A$21:$P$50,9,FALSE) &amp; "・" &amp; IF(ISERROR(VLOOKUP(A31,【入力用】個人登録票!$A$21:$P$50,10,FALSE)),"",VLOOKUP(A31,【入力用】個人登録票!$A$21:$P$50,10,FALSE))) &amp; IF(ISERROR(VLOOKUP(A31,【入力用】個人登録票!$A$59:$P$127,9,FALSE)),"",VLOOKUP(A31,【入力用】個人登録票!$A$59:$P$127,9,FALSE) &amp; "・" &amp; IF(ISERROR(VLOOKUP(A31,【入力用】個人登録票!$A$59:$P$127,10,FALSE)),"",VLOOKUP(A31,【入力用】個人登録票!$A$59:$P$127,10,FALSE)))</f>
        <v/>
      </c>
      <c r="U31" s="828"/>
      <c r="V31" s="829"/>
      <c r="W31" s="28"/>
      <c r="AE31" s="31"/>
    </row>
    <row r="32" spans="1:40" s="29" customFormat="1" ht="20.25" customHeight="1">
      <c r="A32" s="162"/>
      <c r="B32" s="42">
        <v>19</v>
      </c>
      <c r="C32" s="817" t="str">
        <f>IF(ISERROR(VLOOKUP(A32,【入力用】個人登録票!$A$21:$P$50,2,FALSE)),"",VLOOKUP(A32,【入力用】個人登録票!$A$21:$P$50,2,FALSE)) &amp; IF(ISERROR(VLOOKUP(A32,【入力用】個人登録票!$A$59:$P$127,2,FALSE)),"",VLOOKUP(A32,【入力用】個人登録票!$A$59:$P$127,2,FALSE))</f>
        <v/>
      </c>
      <c r="D32" s="818"/>
      <c r="E32" s="819" t="str">
        <f>IF(ISERROR(VLOOKUP(A32,【入力用】個人登録票!$A$21:$P$50,13,FALSE)),"",VLOOKUP(A32,【入力用】個人登録票!$A$21:$P$50,13,FALSE)) &amp; IF(ISERROR(VLOOKUP(A32,【入力用】個人登録票!$A$59:$P$127,13,FALSE)),"",VLOOKUP(A32,【入力用】個人登録票!$A$59:$P$127,13,FALSE))</f>
        <v/>
      </c>
      <c r="F32" s="820"/>
      <c r="G32" s="311" t="str">
        <f>IF(ISERROR(VLOOKUP(A32,【入力用】個人登録票!$A$21:$P$50,15,FALSE)),"",VLOOKUP(A32,【入力用】個人登録票!$A$21:$P$50,15,FALSE)) &amp; IF(ISERROR(VLOOKUP(A32,【入力用】個人登録票!$A$59:$P$127,15,FALSE)),"",VLOOKUP(A32,【入力用】個人登録票!$A$59:$P$127,15,FALSE))</f>
        <v/>
      </c>
      <c r="H32" s="821" t="str">
        <f>IF(ISERROR(VLOOKUP(A32,【入力用】個人登録票!$A$21:$P$50,5,FALSE)),"",VLOOKUP(A32,【入力用】個人登録票!$A$21:$P$50,5,FALSE)) &amp; IF(ISERROR(VLOOKUP(A32,【入力用】個人登録票!$A$59:$P$127,5,FALSE)),"",VLOOKUP(A32,【入力用】個人登録票!$A$59:$P$127,5,FALSE))</f>
        <v/>
      </c>
      <c r="I32" s="822"/>
      <c r="J32" s="823"/>
      <c r="K32" s="821" t="str">
        <f>IF(ISERROR(VLOOKUP(A32,【入力用】個人登録票!$A$21:$P$50,6,FALSE)),"",VLOOKUP(A32,【入力用】個人登録票!$A$21:$P$50,6,FALSE)) &amp; IF(ISERROR(VLOOKUP(A32,【入力用】個人登録票!$A$59:$P$127,6,FALSE)),"",VLOOKUP(A32,【入力用】個人登録票!$A$59:$P$127,6,FALSE))</f>
        <v/>
      </c>
      <c r="L32" s="822"/>
      <c r="M32" s="823"/>
      <c r="N32" s="790"/>
      <c r="O32" s="791"/>
      <c r="P32" s="824" t="str">
        <f>IF(ISERROR(VLOOKUP(A32,【入力用】個人登録票!$A$21:$P$50,8,FALSE)),"",VLOOKUP(A32,【入力用】個人登録票!$A$21:$P$50,8,FALSE)) &amp; IF(ISERROR(VLOOKUP(A32,【入力用】個人登録票!$A$59:$P$127,8,FALSE)),"",VLOOKUP(A32,【入力用】個人登録票!$A$59:$P$127,8,FALSE))</f>
        <v/>
      </c>
      <c r="Q32" s="825"/>
      <c r="R32" s="826"/>
      <c r="S32" s="177" t="str">
        <f>IF(ISERROR(VLOOKUP(A32,【入力用】個人登録票!$A$21:$P$50,3,FALSE)),"",VLOOKUP(A32,【入力用】個人登録票!$A$21:$P$50,3,FALSE)) &amp; IF(ISERROR(VLOOKUP(A32,【入力用】個人登録票!$A$59:$P$127,3,FALSE)),"",VLOOKUP(A32,【入力用】個人登録票!$A$59:$P$127,3,FALSE))</f>
        <v/>
      </c>
      <c r="T32" s="827" t="str">
        <f>IF(ISERROR(VLOOKUP(A32,【入力用】個人登録票!$A$21:$P$50,9,FALSE)),"",VLOOKUP(A32,【入力用】個人登録票!$A$21:$P$50,9,FALSE) &amp; "・" &amp; IF(ISERROR(VLOOKUP(A32,【入力用】個人登録票!$A$21:$P$50,10,FALSE)),"",VLOOKUP(A32,【入力用】個人登録票!$A$21:$P$50,10,FALSE))) &amp; IF(ISERROR(VLOOKUP(A32,【入力用】個人登録票!$A$59:$P$127,9,FALSE)),"",VLOOKUP(A32,【入力用】個人登録票!$A$59:$P$127,9,FALSE) &amp; "・" &amp; IF(ISERROR(VLOOKUP(A32,【入力用】個人登録票!$A$59:$P$127,10,FALSE)),"",VLOOKUP(A32,【入力用】個人登録票!$A$59:$P$127,10,FALSE)))</f>
        <v/>
      </c>
      <c r="U32" s="828"/>
      <c r="V32" s="829"/>
      <c r="W32" s="28"/>
      <c r="AE32" s="31"/>
    </row>
    <row r="33" spans="1:31" s="29" customFormat="1" ht="20.25" customHeight="1">
      <c r="A33" s="162"/>
      <c r="B33" s="42">
        <v>20</v>
      </c>
      <c r="C33" s="817" t="str">
        <f>IF(ISERROR(VLOOKUP(A33,【入力用】個人登録票!$A$21:$P$50,2,FALSE)),"",VLOOKUP(A33,【入力用】個人登録票!$A$21:$P$50,2,FALSE)) &amp; IF(ISERROR(VLOOKUP(A33,【入力用】個人登録票!$A$59:$P$127,2,FALSE)),"",VLOOKUP(A33,【入力用】個人登録票!$A$59:$P$127,2,FALSE))</f>
        <v/>
      </c>
      <c r="D33" s="818"/>
      <c r="E33" s="819" t="str">
        <f>IF(ISERROR(VLOOKUP(A33,【入力用】個人登録票!$A$21:$P$50,13,FALSE)),"",VLOOKUP(A33,【入力用】個人登録票!$A$21:$P$50,13,FALSE)) &amp; IF(ISERROR(VLOOKUP(A33,【入力用】個人登録票!$A$59:$P$127,13,FALSE)),"",VLOOKUP(A33,【入力用】個人登録票!$A$59:$P$127,13,FALSE))</f>
        <v/>
      </c>
      <c r="F33" s="820"/>
      <c r="G33" s="311" t="str">
        <f>IF(ISERROR(VLOOKUP(A33,【入力用】個人登録票!$A$21:$P$50,15,FALSE)),"",VLOOKUP(A33,【入力用】個人登録票!$A$21:$P$50,15,FALSE)) &amp; IF(ISERROR(VLOOKUP(A33,【入力用】個人登録票!$A$59:$P$127,15,FALSE)),"",VLOOKUP(A33,【入力用】個人登録票!$A$59:$P$127,15,FALSE))</f>
        <v/>
      </c>
      <c r="H33" s="821" t="str">
        <f>IF(ISERROR(VLOOKUP(A33,【入力用】個人登録票!$A$21:$P$50,5,FALSE)),"",VLOOKUP(A33,【入力用】個人登録票!$A$21:$P$50,5,FALSE)) &amp; IF(ISERROR(VLOOKUP(A33,【入力用】個人登録票!$A$59:$P$127,5,FALSE)),"",VLOOKUP(A33,【入力用】個人登録票!$A$59:$P$127,5,FALSE))</f>
        <v/>
      </c>
      <c r="I33" s="822"/>
      <c r="J33" s="823"/>
      <c r="K33" s="821" t="str">
        <f>IF(ISERROR(VLOOKUP(A33,【入力用】個人登録票!$A$21:$P$50,6,FALSE)),"",VLOOKUP(A33,【入力用】個人登録票!$A$21:$P$50,6,FALSE)) &amp; IF(ISERROR(VLOOKUP(A33,【入力用】個人登録票!$A$59:$P$127,6,FALSE)),"",VLOOKUP(A33,【入力用】個人登録票!$A$59:$P$127,6,FALSE))</f>
        <v/>
      </c>
      <c r="L33" s="822"/>
      <c r="M33" s="823"/>
      <c r="N33" s="790"/>
      <c r="O33" s="791"/>
      <c r="P33" s="824" t="str">
        <f>IF(ISERROR(VLOOKUP(A33,【入力用】個人登録票!$A$21:$P$50,8,FALSE)),"",VLOOKUP(A33,【入力用】個人登録票!$A$21:$P$50,8,FALSE)) &amp; IF(ISERROR(VLOOKUP(A33,【入力用】個人登録票!$A$59:$P$127,8,FALSE)),"",VLOOKUP(A33,【入力用】個人登録票!$A$59:$P$127,8,FALSE))</f>
        <v/>
      </c>
      <c r="Q33" s="825"/>
      <c r="R33" s="826"/>
      <c r="S33" s="177" t="str">
        <f>IF(ISERROR(VLOOKUP(A33,【入力用】個人登録票!$A$21:$P$50,3,FALSE)),"",VLOOKUP(A33,【入力用】個人登録票!$A$21:$P$50,3,FALSE)) &amp; IF(ISERROR(VLOOKUP(A33,【入力用】個人登録票!$A$59:$P$127,3,FALSE)),"",VLOOKUP(A33,【入力用】個人登録票!$A$59:$P$127,3,FALSE))</f>
        <v/>
      </c>
      <c r="T33" s="827" t="str">
        <f>IF(ISERROR(VLOOKUP(A33,【入力用】個人登録票!$A$21:$P$50,9,FALSE)),"",VLOOKUP(A33,【入力用】個人登録票!$A$21:$P$50,9,FALSE) &amp; "・" &amp; IF(ISERROR(VLOOKUP(A33,【入力用】個人登録票!$A$21:$P$50,10,FALSE)),"",VLOOKUP(A33,【入力用】個人登録票!$A$21:$P$50,10,FALSE))) &amp; IF(ISERROR(VLOOKUP(A33,【入力用】個人登録票!$A$59:$P$127,9,FALSE)),"",VLOOKUP(A33,【入力用】個人登録票!$A$59:$P$127,9,FALSE) &amp; "・" &amp; IF(ISERROR(VLOOKUP(A33,【入力用】個人登録票!$A$59:$P$127,10,FALSE)),"",VLOOKUP(A33,【入力用】個人登録票!$A$59:$P$127,10,FALSE)))</f>
        <v/>
      </c>
      <c r="U33" s="828"/>
      <c r="V33" s="829"/>
      <c r="W33" s="28"/>
      <c r="AE33" s="31"/>
    </row>
    <row r="34" spans="1:31" s="29" customFormat="1" ht="20.25" customHeight="1">
      <c r="A34" s="162"/>
      <c r="B34" s="42">
        <v>21</v>
      </c>
      <c r="C34" s="817" t="str">
        <f>IF(ISERROR(VLOOKUP(A34,【入力用】個人登録票!$A$21:$P$50,2,FALSE)),"",VLOOKUP(A34,【入力用】個人登録票!$A$21:$P$50,2,FALSE)) &amp; IF(ISERROR(VLOOKUP(A34,【入力用】個人登録票!$A$59:$P$127,2,FALSE)),"",VLOOKUP(A34,【入力用】個人登録票!$A$59:$P$127,2,FALSE))</f>
        <v/>
      </c>
      <c r="D34" s="818"/>
      <c r="E34" s="819" t="str">
        <f>IF(ISERROR(VLOOKUP(A34,【入力用】個人登録票!$A$21:$P$50,13,FALSE)),"",VLOOKUP(A34,【入力用】個人登録票!$A$21:$P$50,13,FALSE)) &amp; IF(ISERROR(VLOOKUP(A34,【入力用】個人登録票!$A$59:$P$127,13,FALSE)),"",VLOOKUP(A34,【入力用】個人登録票!$A$59:$P$127,13,FALSE))</f>
        <v/>
      </c>
      <c r="F34" s="820"/>
      <c r="G34" s="311" t="str">
        <f>IF(ISERROR(VLOOKUP(A34,【入力用】個人登録票!$A$21:$P$50,15,FALSE)),"",VLOOKUP(A34,【入力用】個人登録票!$A$21:$P$50,15,FALSE)) &amp; IF(ISERROR(VLOOKUP(A34,【入力用】個人登録票!$A$59:$P$127,15,FALSE)),"",VLOOKUP(A34,【入力用】個人登録票!$A$59:$P$127,15,FALSE))</f>
        <v/>
      </c>
      <c r="H34" s="821" t="str">
        <f>IF(ISERROR(VLOOKUP(A34,【入力用】個人登録票!$A$21:$P$50,5,FALSE)),"",VLOOKUP(A34,【入力用】個人登録票!$A$21:$P$50,5,FALSE)) &amp; IF(ISERROR(VLOOKUP(A34,【入力用】個人登録票!$A$59:$P$127,5,FALSE)),"",VLOOKUP(A34,【入力用】個人登録票!$A$59:$P$127,5,FALSE))</f>
        <v/>
      </c>
      <c r="I34" s="822"/>
      <c r="J34" s="823"/>
      <c r="K34" s="821" t="str">
        <f>IF(ISERROR(VLOOKUP(A34,【入力用】個人登録票!$A$21:$P$50,6,FALSE)),"",VLOOKUP(A34,【入力用】個人登録票!$A$21:$P$50,6,FALSE)) &amp; IF(ISERROR(VLOOKUP(A34,【入力用】個人登録票!$A$59:$P$127,6,FALSE)),"",VLOOKUP(A34,【入力用】個人登録票!$A$59:$P$127,6,FALSE))</f>
        <v/>
      </c>
      <c r="L34" s="822"/>
      <c r="M34" s="823"/>
      <c r="N34" s="790"/>
      <c r="O34" s="791"/>
      <c r="P34" s="824" t="str">
        <f>IF(ISERROR(VLOOKUP(A34,【入力用】個人登録票!$A$21:$P$50,8,FALSE)),"",VLOOKUP(A34,【入力用】個人登録票!$A$21:$P$50,8,FALSE)) &amp; IF(ISERROR(VLOOKUP(A34,【入力用】個人登録票!$A$59:$P$127,8,FALSE)),"",VLOOKUP(A34,【入力用】個人登録票!$A$59:$P$127,8,FALSE))</f>
        <v/>
      </c>
      <c r="Q34" s="825"/>
      <c r="R34" s="826"/>
      <c r="S34" s="177" t="str">
        <f>IF(ISERROR(VLOOKUP(A34,【入力用】個人登録票!$A$21:$P$50,3,FALSE)),"",VLOOKUP(A34,【入力用】個人登録票!$A$21:$P$50,3,FALSE)) &amp; IF(ISERROR(VLOOKUP(A34,【入力用】個人登録票!$A$59:$P$127,3,FALSE)),"",VLOOKUP(A34,【入力用】個人登録票!$A$59:$P$127,3,FALSE))</f>
        <v/>
      </c>
      <c r="T34" s="827" t="str">
        <f>IF(ISERROR(VLOOKUP(A34,【入力用】個人登録票!$A$21:$P$50,9,FALSE)),"",VLOOKUP(A34,【入力用】個人登録票!$A$21:$P$50,9,FALSE) &amp; "・" &amp; IF(ISERROR(VLOOKUP(A34,【入力用】個人登録票!$A$21:$P$50,10,FALSE)),"",VLOOKUP(A34,【入力用】個人登録票!$A$21:$P$50,10,FALSE))) &amp; IF(ISERROR(VLOOKUP(A34,【入力用】個人登録票!$A$59:$P$127,9,FALSE)),"",VLOOKUP(A34,【入力用】個人登録票!$A$59:$P$127,9,FALSE) &amp; "・" &amp; IF(ISERROR(VLOOKUP(A34,【入力用】個人登録票!$A$59:$P$127,10,FALSE)),"",VLOOKUP(A34,【入力用】個人登録票!$A$59:$P$127,10,FALSE)))</f>
        <v/>
      </c>
      <c r="U34" s="828"/>
      <c r="V34" s="829"/>
      <c r="W34" s="28"/>
      <c r="AE34" s="31"/>
    </row>
    <row r="35" spans="1:31" s="29" customFormat="1" ht="20.25" customHeight="1">
      <c r="A35" s="162"/>
      <c r="B35" s="42">
        <v>22</v>
      </c>
      <c r="C35" s="817" t="str">
        <f>IF(ISERROR(VLOOKUP(A35,【入力用】個人登録票!$A$21:$P$50,2,FALSE)),"",VLOOKUP(A35,【入力用】個人登録票!$A$21:$P$50,2,FALSE)) &amp; IF(ISERROR(VLOOKUP(A35,【入力用】個人登録票!$A$59:$P$127,2,FALSE)),"",VLOOKUP(A35,【入力用】個人登録票!$A$59:$P$127,2,FALSE))</f>
        <v/>
      </c>
      <c r="D35" s="818"/>
      <c r="E35" s="819" t="str">
        <f>IF(ISERROR(VLOOKUP(A35,【入力用】個人登録票!$A$21:$P$50,13,FALSE)),"",VLOOKUP(A35,【入力用】個人登録票!$A$21:$P$50,13,FALSE)) &amp; IF(ISERROR(VLOOKUP(A35,【入力用】個人登録票!$A$59:$P$127,13,FALSE)),"",VLOOKUP(A35,【入力用】個人登録票!$A$59:$P$127,13,FALSE))</f>
        <v/>
      </c>
      <c r="F35" s="820"/>
      <c r="G35" s="311" t="str">
        <f>IF(ISERROR(VLOOKUP(A35,【入力用】個人登録票!$A$21:$P$50,15,FALSE)),"",VLOOKUP(A35,【入力用】個人登録票!$A$21:$P$50,15,FALSE)) &amp; IF(ISERROR(VLOOKUP(A35,【入力用】個人登録票!$A$59:$P$127,15,FALSE)),"",VLOOKUP(A35,【入力用】個人登録票!$A$59:$P$127,15,FALSE))</f>
        <v/>
      </c>
      <c r="H35" s="821" t="str">
        <f>IF(ISERROR(VLOOKUP(A35,【入力用】個人登録票!$A$21:$P$50,5,FALSE)),"",VLOOKUP(A35,【入力用】個人登録票!$A$21:$P$50,5,FALSE)) &amp; IF(ISERROR(VLOOKUP(A35,【入力用】個人登録票!$A$59:$P$127,5,FALSE)),"",VLOOKUP(A35,【入力用】個人登録票!$A$59:$P$127,5,FALSE))</f>
        <v/>
      </c>
      <c r="I35" s="822"/>
      <c r="J35" s="823"/>
      <c r="K35" s="821" t="str">
        <f>IF(ISERROR(VLOOKUP(A35,【入力用】個人登録票!$A$21:$P$50,6,FALSE)),"",VLOOKUP(A35,【入力用】個人登録票!$A$21:$P$50,6,FALSE)) &amp; IF(ISERROR(VLOOKUP(A35,【入力用】個人登録票!$A$59:$P$127,6,FALSE)),"",VLOOKUP(A35,【入力用】個人登録票!$A$59:$P$127,6,FALSE))</f>
        <v/>
      </c>
      <c r="L35" s="822"/>
      <c r="M35" s="823"/>
      <c r="N35" s="790"/>
      <c r="O35" s="791"/>
      <c r="P35" s="824" t="str">
        <f>IF(ISERROR(VLOOKUP(A35,【入力用】個人登録票!$A$21:$P$50,8,FALSE)),"",VLOOKUP(A35,【入力用】個人登録票!$A$21:$P$50,8,FALSE)) &amp; IF(ISERROR(VLOOKUP(A35,【入力用】個人登録票!$A$59:$P$127,8,FALSE)),"",VLOOKUP(A35,【入力用】個人登録票!$A$59:$P$127,8,FALSE))</f>
        <v/>
      </c>
      <c r="Q35" s="825"/>
      <c r="R35" s="826"/>
      <c r="S35" s="177" t="str">
        <f>IF(ISERROR(VLOOKUP(A35,【入力用】個人登録票!$A$21:$P$50,3,FALSE)),"",VLOOKUP(A35,【入力用】個人登録票!$A$21:$P$50,3,FALSE)) &amp; IF(ISERROR(VLOOKUP(A35,【入力用】個人登録票!$A$59:$P$127,3,FALSE)),"",VLOOKUP(A35,【入力用】個人登録票!$A$59:$P$127,3,FALSE))</f>
        <v/>
      </c>
      <c r="T35" s="827" t="str">
        <f>IF(ISERROR(VLOOKUP(A35,【入力用】個人登録票!$A$21:$P$50,9,FALSE)),"",VLOOKUP(A35,【入力用】個人登録票!$A$21:$P$50,9,FALSE) &amp; "・" &amp; IF(ISERROR(VLOOKUP(A35,【入力用】個人登録票!$A$21:$P$50,10,FALSE)),"",VLOOKUP(A35,【入力用】個人登録票!$A$21:$P$50,10,FALSE))) &amp; IF(ISERROR(VLOOKUP(A35,【入力用】個人登録票!$A$59:$P$127,9,FALSE)),"",VLOOKUP(A35,【入力用】個人登録票!$A$59:$P$127,9,FALSE) &amp; "・" &amp; IF(ISERROR(VLOOKUP(A35,【入力用】個人登録票!$A$59:$P$127,10,FALSE)),"",VLOOKUP(A35,【入力用】個人登録票!$A$59:$P$127,10,FALSE)))</f>
        <v/>
      </c>
      <c r="U35" s="828"/>
      <c r="V35" s="829"/>
      <c r="W35" s="28"/>
      <c r="AE35" s="31"/>
    </row>
    <row r="36" spans="1:31" s="29" customFormat="1" ht="20.25" customHeight="1">
      <c r="A36" s="162"/>
      <c r="B36" s="42">
        <v>23</v>
      </c>
      <c r="C36" s="817" t="str">
        <f>IF(ISERROR(VLOOKUP(A36,【入力用】個人登録票!$A$21:$P$50,2,FALSE)),"",VLOOKUP(A36,【入力用】個人登録票!$A$21:$P$50,2,FALSE)) &amp; IF(ISERROR(VLOOKUP(A36,【入力用】個人登録票!$A$59:$P$127,2,FALSE)),"",VLOOKUP(A36,【入力用】個人登録票!$A$59:$P$127,2,FALSE))</f>
        <v/>
      </c>
      <c r="D36" s="818"/>
      <c r="E36" s="819" t="str">
        <f>IF(ISERROR(VLOOKUP(A36,【入力用】個人登録票!$A$21:$P$50,13,FALSE)),"",VLOOKUP(A36,【入力用】個人登録票!$A$21:$P$50,13,FALSE)) &amp; IF(ISERROR(VLOOKUP(A36,【入力用】個人登録票!$A$59:$P$127,13,FALSE)),"",VLOOKUP(A36,【入力用】個人登録票!$A$59:$P$127,13,FALSE))</f>
        <v/>
      </c>
      <c r="F36" s="820"/>
      <c r="G36" s="311" t="str">
        <f>IF(ISERROR(VLOOKUP(A36,【入力用】個人登録票!$A$21:$P$50,15,FALSE)),"",VLOOKUP(A36,【入力用】個人登録票!$A$21:$P$50,15,FALSE)) &amp; IF(ISERROR(VLOOKUP(A36,【入力用】個人登録票!$A$59:$P$127,15,FALSE)),"",VLOOKUP(A36,【入力用】個人登録票!$A$59:$P$127,15,FALSE))</f>
        <v/>
      </c>
      <c r="H36" s="821" t="str">
        <f>IF(ISERROR(VLOOKUP(A36,【入力用】個人登録票!$A$21:$P$50,5,FALSE)),"",VLOOKUP(A36,【入力用】個人登録票!$A$21:$P$50,5,FALSE)) &amp; IF(ISERROR(VLOOKUP(A36,【入力用】個人登録票!$A$59:$P$127,5,FALSE)),"",VLOOKUP(A36,【入力用】個人登録票!$A$59:$P$127,5,FALSE))</f>
        <v/>
      </c>
      <c r="I36" s="822"/>
      <c r="J36" s="823"/>
      <c r="K36" s="821" t="str">
        <f>IF(ISERROR(VLOOKUP(A36,【入力用】個人登録票!$A$21:$P$50,6,FALSE)),"",VLOOKUP(A36,【入力用】個人登録票!$A$21:$P$50,6,FALSE)) &amp; IF(ISERROR(VLOOKUP(A36,【入力用】個人登録票!$A$59:$P$127,6,FALSE)),"",VLOOKUP(A36,【入力用】個人登録票!$A$59:$P$127,6,FALSE))</f>
        <v/>
      </c>
      <c r="L36" s="822"/>
      <c r="M36" s="823"/>
      <c r="N36" s="790"/>
      <c r="O36" s="791"/>
      <c r="P36" s="824" t="str">
        <f>IF(ISERROR(VLOOKUP(A36,【入力用】個人登録票!$A$21:$P$50,8,FALSE)),"",VLOOKUP(A36,【入力用】個人登録票!$A$21:$P$50,8,FALSE)) &amp; IF(ISERROR(VLOOKUP(A36,【入力用】個人登録票!$A$59:$P$127,8,FALSE)),"",VLOOKUP(A36,【入力用】個人登録票!$A$59:$P$127,8,FALSE))</f>
        <v/>
      </c>
      <c r="Q36" s="825"/>
      <c r="R36" s="826"/>
      <c r="S36" s="177" t="str">
        <f>IF(ISERROR(VLOOKUP(A36,【入力用】個人登録票!$A$21:$P$50,3,FALSE)),"",VLOOKUP(A36,【入力用】個人登録票!$A$21:$P$50,3,FALSE)) &amp; IF(ISERROR(VLOOKUP(A36,【入力用】個人登録票!$A$59:$P$127,3,FALSE)),"",VLOOKUP(A36,【入力用】個人登録票!$A$59:$P$127,3,FALSE))</f>
        <v/>
      </c>
      <c r="T36" s="827" t="str">
        <f>IF(ISERROR(VLOOKUP(A36,【入力用】個人登録票!$A$21:$P$50,9,FALSE)),"",VLOOKUP(A36,【入力用】個人登録票!$A$21:$P$50,9,FALSE) &amp; "・" &amp; IF(ISERROR(VLOOKUP(A36,【入力用】個人登録票!$A$21:$P$50,10,FALSE)),"",VLOOKUP(A36,【入力用】個人登録票!$A$21:$P$50,10,FALSE))) &amp; IF(ISERROR(VLOOKUP(A36,【入力用】個人登録票!$A$59:$P$127,9,FALSE)),"",VLOOKUP(A36,【入力用】個人登録票!$A$59:$P$127,9,FALSE) &amp; "・" &amp; IF(ISERROR(VLOOKUP(A36,【入力用】個人登録票!$A$59:$P$127,10,FALSE)),"",VLOOKUP(A36,【入力用】個人登録票!$A$59:$P$127,10,FALSE)))</f>
        <v/>
      </c>
      <c r="U36" s="828"/>
      <c r="V36" s="829"/>
      <c r="W36" s="28"/>
      <c r="AE36" s="31"/>
    </row>
    <row r="37" spans="1:31" s="29" customFormat="1" ht="20.25" customHeight="1">
      <c r="A37" s="162"/>
      <c r="B37" s="42">
        <v>24</v>
      </c>
      <c r="C37" s="817" t="str">
        <f>IF(ISERROR(VLOOKUP(A37,【入力用】個人登録票!$A$21:$P$50,2,FALSE)),"",VLOOKUP(A37,【入力用】個人登録票!$A$21:$P$50,2,FALSE)) &amp; IF(ISERROR(VLOOKUP(A37,【入力用】個人登録票!$A$59:$P$127,2,FALSE)),"",VLOOKUP(A37,【入力用】個人登録票!$A$59:$P$127,2,FALSE))</f>
        <v/>
      </c>
      <c r="D37" s="818"/>
      <c r="E37" s="819" t="str">
        <f>IF(ISERROR(VLOOKUP(A37,【入力用】個人登録票!$A$21:$P$50,13,FALSE)),"",VLOOKUP(A37,【入力用】個人登録票!$A$21:$P$50,13,FALSE)) &amp; IF(ISERROR(VLOOKUP(A37,【入力用】個人登録票!$A$59:$P$127,13,FALSE)),"",VLOOKUP(A37,【入力用】個人登録票!$A$59:$P$127,13,FALSE))</f>
        <v/>
      </c>
      <c r="F37" s="820"/>
      <c r="G37" s="311" t="str">
        <f>IF(ISERROR(VLOOKUP(A37,【入力用】個人登録票!$A$21:$P$50,15,FALSE)),"",VLOOKUP(A37,【入力用】個人登録票!$A$21:$P$50,15,FALSE)) &amp; IF(ISERROR(VLOOKUP(A37,【入力用】個人登録票!$A$59:$P$127,15,FALSE)),"",VLOOKUP(A37,【入力用】個人登録票!$A$59:$P$127,15,FALSE))</f>
        <v/>
      </c>
      <c r="H37" s="821" t="str">
        <f>IF(ISERROR(VLOOKUP(A37,【入力用】個人登録票!$A$21:$P$50,5,FALSE)),"",VLOOKUP(A37,【入力用】個人登録票!$A$21:$P$50,5,FALSE)) &amp; IF(ISERROR(VLOOKUP(A37,【入力用】個人登録票!$A$59:$P$127,5,FALSE)),"",VLOOKUP(A37,【入力用】個人登録票!$A$59:$P$127,5,FALSE))</f>
        <v/>
      </c>
      <c r="I37" s="822"/>
      <c r="J37" s="823"/>
      <c r="K37" s="821" t="str">
        <f>IF(ISERROR(VLOOKUP(A37,【入力用】個人登録票!$A$21:$P$50,6,FALSE)),"",VLOOKUP(A37,【入力用】個人登録票!$A$21:$P$50,6,FALSE)) &amp; IF(ISERROR(VLOOKUP(A37,【入力用】個人登録票!$A$59:$P$127,6,FALSE)),"",VLOOKUP(A37,【入力用】個人登録票!$A$59:$P$127,6,FALSE))</f>
        <v/>
      </c>
      <c r="L37" s="822"/>
      <c r="M37" s="823"/>
      <c r="N37" s="790"/>
      <c r="O37" s="791"/>
      <c r="P37" s="824" t="str">
        <f>IF(ISERROR(VLOOKUP(A37,【入力用】個人登録票!$A$21:$P$50,8,FALSE)),"",VLOOKUP(A37,【入力用】個人登録票!$A$21:$P$50,8,FALSE)) &amp; IF(ISERROR(VLOOKUP(A37,【入力用】個人登録票!$A$59:$P$127,8,FALSE)),"",VLOOKUP(A37,【入力用】個人登録票!$A$59:$P$127,8,FALSE))</f>
        <v/>
      </c>
      <c r="Q37" s="825"/>
      <c r="R37" s="826"/>
      <c r="S37" s="177" t="str">
        <f>IF(ISERROR(VLOOKUP(A37,【入力用】個人登録票!$A$21:$P$50,3,FALSE)),"",VLOOKUP(A37,【入力用】個人登録票!$A$21:$P$50,3,FALSE)) &amp; IF(ISERROR(VLOOKUP(A37,【入力用】個人登録票!$A$59:$P$127,3,FALSE)),"",VLOOKUP(A37,【入力用】個人登録票!$A$59:$P$127,3,FALSE))</f>
        <v/>
      </c>
      <c r="T37" s="827" t="str">
        <f>IF(ISERROR(VLOOKUP(A37,【入力用】個人登録票!$A$21:$P$50,9,FALSE)),"",VLOOKUP(A37,【入力用】個人登録票!$A$21:$P$50,9,FALSE) &amp; "・" &amp; IF(ISERROR(VLOOKUP(A37,【入力用】個人登録票!$A$21:$P$50,10,FALSE)),"",VLOOKUP(A37,【入力用】個人登録票!$A$21:$P$50,10,FALSE))) &amp; IF(ISERROR(VLOOKUP(A37,【入力用】個人登録票!$A$59:$P$127,9,FALSE)),"",VLOOKUP(A37,【入力用】個人登録票!$A$59:$P$127,9,FALSE) &amp; "・" &amp; IF(ISERROR(VLOOKUP(A37,【入力用】個人登録票!$A$59:$P$127,10,FALSE)),"",VLOOKUP(A37,【入力用】個人登録票!$A$59:$P$127,10,FALSE)))</f>
        <v/>
      </c>
      <c r="U37" s="828"/>
      <c r="V37" s="829"/>
      <c r="W37" s="28"/>
      <c r="AE37" s="31"/>
    </row>
    <row r="38" spans="1:31" s="29" customFormat="1" ht="20.25" customHeight="1">
      <c r="A38" s="162"/>
      <c r="B38" s="42">
        <v>25</v>
      </c>
      <c r="C38" s="817" t="str">
        <f>IF(ISERROR(VLOOKUP(A38,【入力用】個人登録票!$A$21:$P$50,2,FALSE)),"",VLOOKUP(A38,【入力用】個人登録票!$A$21:$P$50,2,FALSE)) &amp; IF(ISERROR(VLOOKUP(A38,【入力用】個人登録票!$A$59:$P$127,2,FALSE)),"",VLOOKUP(A38,【入力用】個人登録票!$A$59:$P$127,2,FALSE))</f>
        <v/>
      </c>
      <c r="D38" s="818"/>
      <c r="E38" s="819" t="str">
        <f>IF(ISERROR(VLOOKUP(A38,【入力用】個人登録票!$A$21:$P$50,13,FALSE)),"",VLOOKUP(A38,【入力用】個人登録票!$A$21:$P$50,13,FALSE)) &amp; IF(ISERROR(VLOOKUP(A38,【入力用】個人登録票!$A$59:$P$127,13,FALSE)),"",VLOOKUP(A38,【入力用】個人登録票!$A$59:$P$127,13,FALSE))</f>
        <v/>
      </c>
      <c r="F38" s="820"/>
      <c r="G38" s="311" t="str">
        <f>IF(ISERROR(VLOOKUP(A38,【入力用】個人登録票!$A$21:$P$50,15,FALSE)),"",VLOOKUP(A38,【入力用】個人登録票!$A$21:$P$50,15,FALSE)) &amp; IF(ISERROR(VLOOKUP(A38,【入力用】個人登録票!$A$59:$P$127,15,FALSE)),"",VLOOKUP(A38,【入力用】個人登録票!$A$59:$P$127,15,FALSE))</f>
        <v/>
      </c>
      <c r="H38" s="821" t="str">
        <f>IF(ISERROR(VLOOKUP(A38,【入力用】個人登録票!$A$21:$P$50,5,FALSE)),"",VLOOKUP(A38,【入力用】個人登録票!$A$21:$P$50,5,FALSE)) &amp; IF(ISERROR(VLOOKUP(A38,【入力用】個人登録票!$A$59:$P$127,5,FALSE)),"",VLOOKUP(A38,【入力用】個人登録票!$A$59:$P$127,5,FALSE))</f>
        <v/>
      </c>
      <c r="I38" s="822"/>
      <c r="J38" s="823"/>
      <c r="K38" s="821" t="str">
        <f>IF(ISERROR(VLOOKUP(A38,【入力用】個人登録票!$A$21:$P$50,6,FALSE)),"",VLOOKUP(A38,【入力用】個人登録票!$A$21:$P$50,6,FALSE)) &amp; IF(ISERROR(VLOOKUP(A38,【入力用】個人登録票!$A$59:$P$127,6,FALSE)),"",VLOOKUP(A38,【入力用】個人登録票!$A$59:$P$127,6,FALSE))</f>
        <v/>
      </c>
      <c r="L38" s="822"/>
      <c r="M38" s="823"/>
      <c r="N38" s="790"/>
      <c r="O38" s="791"/>
      <c r="P38" s="824" t="str">
        <f>IF(ISERROR(VLOOKUP(A38,【入力用】個人登録票!$A$21:$P$50,8,FALSE)),"",VLOOKUP(A38,【入力用】個人登録票!$A$21:$P$50,8,FALSE)) &amp; IF(ISERROR(VLOOKUP(A38,【入力用】個人登録票!$A$59:$P$127,8,FALSE)),"",VLOOKUP(A38,【入力用】個人登録票!$A$59:$P$127,8,FALSE))</f>
        <v/>
      </c>
      <c r="Q38" s="825"/>
      <c r="R38" s="826"/>
      <c r="S38" s="177" t="str">
        <f>IF(ISERROR(VLOOKUP(A38,【入力用】個人登録票!$A$21:$P$50,3,FALSE)),"",VLOOKUP(A38,【入力用】個人登録票!$A$21:$P$50,3,FALSE)) &amp; IF(ISERROR(VLOOKUP(A38,【入力用】個人登録票!$A$59:$P$127,3,FALSE)),"",VLOOKUP(A38,【入力用】個人登録票!$A$59:$P$127,3,FALSE))</f>
        <v/>
      </c>
      <c r="T38" s="827" t="str">
        <f>IF(ISERROR(VLOOKUP(A38,【入力用】個人登録票!$A$21:$P$50,9,FALSE)),"",VLOOKUP(A38,【入力用】個人登録票!$A$21:$P$50,9,FALSE) &amp; "・" &amp; IF(ISERROR(VLOOKUP(A38,【入力用】個人登録票!$A$21:$P$50,10,FALSE)),"",VLOOKUP(A38,【入力用】個人登録票!$A$21:$P$50,10,FALSE))) &amp; IF(ISERROR(VLOOKUP(A38,【入力用】個人登録票!$A$59:$P$127,9,FALSE)),"",VLOOKUP(A38,【入力用】個人登録票!$A$59:$P$127,9,FALSE) &amp; "・" &amp; IF(ISERROR(VLOOKUP(A38,【入力用】個人登録票!$A$59:$P$127,10,FALSE)),"",VLOOKUP(A38,【入力用】個人登録票!$A$59:$P$127,10,FALSE)))</f>
        <v/>
      </c>
      <c r="U38" s="828"/>
      <c r="V38" s="829"/>
      <c r="W38" s="28"/>
      <c r="AE38" s="31"/>
    </row>
    <row r="39" spans="1:31" s="29" customFormat="1" ht="20.25" customHeight="1">
      <c r="A39" s="162"/>
      <c r="B39" s="42">
        <v>26</v>
      </c>
      <c r="C39" s="817" t="str">
        <f>IF(ISERROR(VLOOKUP(A39,【入力用】個人登録票!$A$21:$P$50,2,FALSE)),"",VLOOKUP(A39,【入力用】個人登録票!$A$21:$P$50,2,FALSE)) &amp; IF(ISERROR(VLOOKUP(A39,【入力用】個人登録票!$A$59:$P$127,2,FALSE)),"",VLOOKUP(A39,【入力用】個人登録票!$A$59:$P$127,2,FALSE))</f>
        <v/>
      </c>
      <c r="D39" s="818"/>
      <c r="E39" s="819" t="str">
        <f>IF(ISERROR(VLOOKUP(A39,【入力用】個人登録票!$A$21:$P$50,13,FALSE)),"",VLOOKUP(A39,【入力用】個人登録票!$A$21:$P$50,13,FALSE)) &amp; IF(ISERROR(VLOOKUP(A39,【入力用】個人登録票!$A$59:$P$127,13,FALSE)),"",VLOOKUP(A39,【入力用】個人登録票!$A$59:$P$127,13,FALSE))</f>
        <v/>
      </c>
      <c r="F39" s="820"/>
      <c r="G39" s="311" t="str">
        <f>IF(ISERROR(VLOOKUP(A39,【入力用】個人登録票!$A$21:$P$50,15,FALSE)),"",VLOOKUP(A39,【入力用】個人登録票!$A$21:$P$50,15,FALSE)) &amp; IF(ISERROR(VLOOKUP(A39,【入力用】個人登録票!$A$59:$P$127,15,FALSE)),"",VLOOKUP(A39,【入力用】個人登録票!$A$59:$P$127,15,FALSE))</f>
        <v/>
      </c>
      <c r="H39" s="821" t="str">
        <f>IF(ISERROR(VLOOKUP(A39,【入力用】個人登録票!$A$21:$P$50,5,FALSE)),"",VLOOKUP(A39,【入力用】個人登録票!$A$21:$P$50,5,FALSE)) &amp; IF(ISERROR(VLOOKUP(A39,【入力用】個人登録票!$A$59:$P$127,5,FALSE)),"",VLOOKUP(A39,【入力用】個人登録票!$A$59:$P$127,5,FALSE))</f>
        <v/>
      </c>
      <c r="I39" s="822"/>
      <c r="J39" s="823"/>
      <c r="K39" s="821" t="str">
        <f>IF(ISERROR(VLOOKUP(A39,【入力用】個人登録票!$A$21:$P$50,6,FALSE)),"",VLOOKUP(A39,【入力用】個人登録票!$A$21:$P$50,6,FALSE)) &amp; IF(ISERROR(VLOOKUP(A39,【入力用】個人登録票!$A$59:$P$127,6,FALSE)),"",VLOOKUP(A39,【入力用】個人登録票!$A$59:$P$127,6,FALSE))</f>
        <v/>
      </c>
      <c r="L39" s="822"/>
      <c r="M39" s="823"/>
      <c r="N39" s="790"/>
      <c r="O39" s="791"/>
      <c r="P39" s="824" t="str">
        <f>IF(ISERROR(VLOOKUP(A39,【入力用】個人登録票!$A$21:$P$50,8,FALSE)),"",VLOOKUP(A39,【入力用】個人登録票!$A$21:$P$50,8,FALSE)) &amp; IF(ISERROR(VLOOKUP(A39,【入力用】個人登録票!$A$59:$P$127,8,FALSE)),"",VLOOKUP(A39,【入力用】個人登録票!$A$59:$P$127,8,FALSE))</f>
        <v/>
      </c>
      <c r="Q39" s="825"/>
      <c r="R39" s="826"/>
      <c r="S39" s="177" t="str">
        <f>IF(ISERROR(VLOOKUP(A39,【入力用】個人登録票!$A$21:$P$50,3,FALSE)),"",VLOOKUP(A39,【入力用】個人登録票!$A$21:$P$50,3,FALSE)) &amp; IF(ISERROR(VLOOKUP(A39,【入力用】個人登録票!$A$59:$P$127,3,FALSE)),"",VLOOKUP(A39,【入力用】個人登録票!$A$59:$P$127,3,FALSE))</f>
        <v/>
      </c>
      <c r="T39" s="827" t="str">
        <f>IF(ISERROR(VLOOKUP(A39,【入力用】個人登録票!$A$21:$P$50,9,FALSE)),"",VLOOKUP(A39,【入力用】個人登録票!$A$21:$P$50,9,FALSE) &amp; "・" &amp; IF(ISERROR(VLOOKUP(A39,【入力用】個人登録票!$A$21:$P$50,10,FALSE)),"",VLOOKUP(A39,【入力用】個人登録票!$A$21:$P$50,10,FALSE))) &amp; IF(ISERROR(VLOOKUP(A39,【入力用】個人登録票!$A$59:$P$127,9,FALSE)),"",VLOOKUP(A39,【入力用】個人登録票!$A$59:$P$127,9,FALSE) &amp; "・" &amp; IF(ISERROR(VLOOKUP(A39,【入力用】個人登録票!$A$59:$P$127,10,FALSE)),"",VLOOKUP(A39,【入力用】個人登録票!$A$59:$P$127,10,FALSE)))</f>
        <v/>
      </c>
      <c r="U39" s="828"/>
      <c r="V39" s="829"/>
      <c r="W39" s="28"/>
      <c r="AE39" s="31"/>
    </row>
    <row r="40" spans="1:31" s="29" customFormat="1" ht="20.25" customHeight="1">
      <c r="A40" s="162"/>
      <c r="B40" s="42">
        <v>27</v>
      </c>
      <c r="C40" s="817" t="str">
        <f>IF(ISERROR(VLOOKUP(A40,【入力用】個人登録票!$A$21:$P$50,2,FALSE)),"",VLOOKUP(A40,【入力用】個人登録票!$A$21:$P$50,2,FALSE)) &amp; IF(ISERROR(VLOOKUP(A40,【入力用】個人登録票!$A$59:$P$127,2,FALSE)),"",VLOOKUP(A40,【入力用】個人登録票!$A$59:$P$127,2,FALSE))</f>
        <v/>
      </c>
      <c r="D40" s="818"/>
      <c r="E40" s="819" t="str">
        <f>IF(ISERROR(VLOOKUP(A40,【入力用】個人登録票!$A$21:$P$50,13,FALSE)),"",VLOOKUP(A40,【入力用】個人登録票!$A$21:$P$50,13,FALSE)) &amp; IF(ISERROR(VLOOKUP(A40,【入力用】個人登録票!$A$59:$P$127,13,FALSE)),"",VLOOKUP(A40,【入力用】個人登録票!$A$59:$P$127,13,FALSE))</f>
        <v/>
      </c>
      <c r="F40" s="820"/>
      <c r="G40" s="311" t="str">
        <f>IF(ISERROR(VLOOKUP(A40,【入力用】個人登録票!$A$21:$P$50,15,FALSE)),"",VLOOKUP(A40,【入力用】個人登録票!$A$21:$P$50,15,FALSE)) &amp; IF(ISERROR(VLOOKUP(A40,【入力用】個人登録票!$A$59:$P$127,15,FALSE)),"",VLOOKUP(A40,【入力用】個人登録票!$A$59:$P$127,15,FALSE))</f>
        <v/>
      </c>
      <c r="H40" s="821" t="str">
        <f>IF(ISERROR(VLOOKUP(A40,【入力用】個人登録票!$A$21:$P$50,5,FALSE)),"",VLOOKUP(A40,【入力用】個人登録票!$A$21:$P$50,5,FALSE)) &amp; IF(ISERROR(VLOOKUP(A40,【入力用】個人登録票!$A$59:$P$127,5,FALSE)),"",VLOOKUP(A40,【入力用】個人登録票!$A$59:$P$127,5,FALSE))</f>
        <v/>
      </c>
      <c r="I40" s="822"/>
      <c r="J40" s="823"/>
      <c r="K40" s="821" t="str">
        <f>IF(ISERROR(VLOOKUP(A40,【入力用】個人登録票!$A$21:$P$50,6,FALSE)),"",VLOOKUP(A40,【入力用】個人登録票!$A$21:$P$50,6,FALSE)) &amp; IF(ISERROR(VLOOKUP(A40,【入力用】個人登録票!$A$59:$P$127,6,FALSE)),"",VLOOKUP(A40,【入力用】個人登録票!$A$59:$P$127,6,FALSE))</f>
        <v/>
      </c>
      <c r="L40" s="822"/>
      <c r="M40" s="823"/>
      <c r="N40" s="790"/>
      <c r="O40" s="791"/>
      <c r="P40" s="824" t="str">
        <f>IF(ISERROR(VLOOKUP(A40,【入力用】個人登録票!$A$21:$P$50,8,FALSE)),"",VLOOKUP(A40,【入力用】個人登録票!$A$21:$P$50,8,FALSE)) &amp; IF(ISERROR(VLOOKUP(A40,【入力用】個人登録票!$A$59:$P$127,8,FALSE)),"",VLOOKUP(A40,【入力用】個人登録票!$A$59:$P$127,8,FALSE))</f>
        <v/>
      </c>
      <c r="Q40" s="825"/>
      <c r="R40" s="826"/>
      <c r="S40" s="177" t="str">
        <f>IF(ISERROR(VLOOKUP(A40,【入力用】個人登録票!$A$21:$P$50,3,FALSE)),"",VLOOKUP(A40,【入力用】個人登録票!$A$21:$P$50,3,FALSE)) &amp; IF(ISERROR(VLOOKUP(A40,【入力用】個人登録票!$A$59:$P$127,3,FALSE)),"",VLOOKUP(A40,【入力用】個人登録票!$A$59:$P$127,3,FALSE))</f>
        <v/>
      </c>
      <c r="T40" s="827" t="str">
        <f>IF(ISERROR(VLOOKUP(A40,【入力用】個人登録票!$A$21:$P$50,9,FALSE)),"",VLOOKUP(A40,【入力用】個人登録票!$A$21:$P$50,9,FALSE) &amp; "・" &amp; IF(ISERROR(VLOOKUP(A40,【入力用】個人登録票!$A$21:$P$50,10,FALSE)),"",VLOOKUP(A40,【入力用】個人登録票!$A$21:$P$50,10,FALSE))) &amp; IF(ISERROR(VLOOKUP(A40,【入力用】個人登録票!$A$59:$P$127,9,FALSE)),"",VLOOKUP(A40,【入力用】個人登録票!$A$59:$P$127,9,FALSE) &amp; "・" &amp; IF(ISERROR(VLOOKUP(A40,【入力用】個人登録票!$A$59:$P$127,10,FALSE)),"",VLOOKUP(A40,【入力用】個人登録票!$A$59:$P$127,10,FALSE)))</f>
        <v/>
      </c>
      <c r="U40" s="828"/>
      <c r="V40" s="829"/>
      <c r="W40" s="28"/>
      <c r="AE40" s="31"/>
    </row>
    <row r="41" spans="1:31" s="29" customFormat="1" ht="20.25" customHeight="1">
      <c r="A41" s="162"/>
      <c r="B41" s="42">
        <v>28</v>
      </c>
      <c r="C41" s="817" t="str">
        <f>IF(ISERROR(VLOOKUP(A41,【入力用】個人登録票!$A$21:$P$50,2,FALSE)),"",VLOOKUP(A41,【入力用】個人登録票!$A$21:$P$50,2,FALSE)) &amp; IF(ISERROR(VLOOKUP(A41,【入力用】個人登録票!$A$59:$P$127,2,FALSE)),"",VLOOKUP(A41,【入力用】個人登録票!$A$59:$P$127,2,FALSE))</f>
        <v/>
      </c>
      <c r="D41" s="818"/>
      <c r="E41" s="819" t="str">
        <f>IF(ISERROR(VLOOKUP(A41,【入力用】個人登録票!$A$21:$P$50,13,FALSE)),"",VLOOKUP(A41,【入力用】個人登録票!$A$21:$P$50,13,FALSE)) &amp; IF(ISERROR(VLOOKUP(A41,【入力用】個人登録票!$A$59:$P$127,13,FALSE)),"",VLOOKUP(A41,【入力用】個人登録票!$A$59:$P$127,13,FALSE))</f>
        <v/>
      </c>
      <c r="F41" s="820"/>
      <c r="G41" s="311" t="str">
        <f>IF(ISERROR(VLOOKUP(A41,【入力用】個人登録票!$A$21:$P$50,15,FALSE)),"",VLOOKUP(A41,【入力用】個人登録票!$A$21:$P$50,15,FALSE)) &amp; IF(ISERROR(VLOOKUP(A41,【入力用】個人登録票!$A$59:$P$127,15,FALSE)),"",VLOOKUP(A41,【入力用】個人登録票!$A$59:$P$127,15,FALSE))</f>
        <v/>
      </c>
      <c r="H41" s="821" t="str">
        <f>IF(ISERROR(VLOOKUP(A41,【入力用】個人登録票!$A$21:$P$50,5,FALSE)),"",VLOOKUP(A41,【入力用】個人登録票!$A$21:$P$50,5,FALSE)) &amp; IF(ISERROR(VLOOKUP(A41,【入力用】個人登録票!$A$59:$P$127,5,FALSE)),"",VLOOKUP(A41,【入力用】個人登録票!$A$59:$P$127,5,FALSE))</f>
        <v/>
      </c>
      <c r="I41" s="822"/>
      <c r="J41" s="823"/>
      <c r="K41" s="821" t="str">
        <f>IF(ISERROR(VLOOKUP(A41,【入力用】個人登録票!$A$21:$P$50,6,FALSE)),"",VLOOKUP(A41,【入力用】個人登録票!$A$21:$P$50,6,FALSE)) &amp; IF(ISERROR(VLOOKUP(A41,【入力用】個人登録票!$A$59:$P$127,6,FALSE)),"",VLOOKUP(A41,【入力用】個人登録票!$A$59:$P$127,6,FALSE))</f>
        <v/>
      </c>
      <c r="L41" s="822"/>
      <c r="M41" s="823"/>
      <c r="N41" s="790"/>
      <c r="O41" s="791"/>
      <c r="P41" s="824" t="str">
        <f>IF(ISERROR(VLOOKUP(A41,【入力用】個人登録票!$A$21:$P$50,8,FALSE)),"",VLOOKUP(A41,【入力用】個人登録票!$A$21:$P$50,8,FALSE)) &amp; IF(ISERROR(VLOOKUP(A41,【入力用】個人登録票!$A$59:$P$127,8,FALSE)),"",VLOOKUP(A41,【入力用】個人登録票!$A$59:$P$127,8,FALSE))</f>
        <v/>
      </c>
      <c r="Q41" s="825"/>
      <c r="R41" s="826"/>
      <c r="S41" s="177" t="str">
        <f>IF(ISERROR(VLOOKUP(A41,【入力用】個人登録票!$A$21:$P$50,3,FALSE)),"",VLOOKUP(A41,【入力用】個人登録票!$A$21:$P$50,3,FALSE)) &amp; IF(ISERROR(VLOOKUP(A41,【入力用】個人登録票!$A$59:$P$127,3,FALSE)),"",VLOOKUP(A41,【入力用】個人登録票!$A$59:$P$127,3,FALSE))</f>
        <v/>
      </c>
      <c r="T41" s="827" t="str">
        <f>IF(ISERROR(VLOOKUP(A41,【入力用】個人登録票!$A$21:$P$50,9,FALSE)),"",VLOOKUP(A41,【入力用】個人登録票!$A$21:$P$50,9,FALSE) &amp; "・" &amp; IF(ISERROR(VLOOKUP(A41,【入力用】個人登録票!$A$21:$P$50,10,FALSE)),"",VLOOKUP(A41,【入力用】個人登録票!$A$21:$P$50,10,FALSE))) &amp; IF(ISERROR(VLOOKUP(A41,【入力用】個人登録票!$A$59:$P$127,9,FALSE)),"",VLOOKUP(A41,【入力用】個人登録票!$A$59:$P$127,9,FALSE) &amp; "・" &amp; IF(ISERROR(VLOOKUP(A41,【入力用】個人登録票!$A$59:$P$127,10,FALSE)),"",VLOOKUP(A41,【入力用】個人登録票!$A$59:$P$127,10,FALSE)))</f>
        <v/>
      </c>
      <c r="U41" s="828"/>
      <c r="V41" s="829"/>
      <c r="W41" s="28"/>
      <c r="AE41" s="31"/>
    </row>
    <row r="42" spans="1:31" s="29" customFormat="1" ht="20.25" customHeight="1">
      <c r="A42" s="162"/>
      <c r="B42" s="42">
        <v>29</v>
      </c>
      <c r="C42" s="817" t="str">
        <f>IF(ISERROR(VLOOKUP(A42,【入力用】個人登録票!$A$21:$P$50,2,FALSE)),"",VLOOKUP(A42,【入力用】個人登録票!$A$21:$P$50,2,FALSE)) &amp; IF(ISERROR(VLOOKUP(A42,【入力用】個人登録票!$A$59:$P$127,2,FALSE)),"",VLOOKUP(A42,【入力用】個人登録票!$A$59:$P$127,2,FALSE))</f>
        <v/>
      </c>
      <c r="D42" s="818"/>
      <c r="E42" s="819" t="str">
        <f>IF(ISERROR(VLOOKUP(A42,【入力用】個人登録票!$A$21:$P$50,13,FALSE)),"",VLOOKUP(A42,【入力用】個人登録票!$A$21:$P$50,13,FALSE)) &amp; IF(ISERROR(VLOOKUP(A42,【入力用】個人登録票!$A$59:$P$127,13,FALSE)),"",VLOOKUP(A42,【入力用】個人登録票!$A$59:$P$127,13,FALSE))</f>
        <v/>
      </c>
      <c r="F42" s="820"/>
      <c r="G42" s="311" t="str">
        <f>IF(ISERROR(VLOOKUP(A42,【入力用】個人登録票!$A$21:$P$50,15,FALSE)),"",VLOOKUP(A42,【入力用】個人登録票!$A$21:$P$50,15,FALSE)) &amp; IF(ISERROR(VLOOKUP(A42,【入力用】個人登録票!$A$59:$P$127,15,FALSE)),"",VLOOKUP(A42,【入力用】個人登録票!$A$59:$P$127,15,FALSE))</f>
        <v/>
      </c>
      <c r="H42" s="821" t="str">
        <f>IF(ISERROR(VLOOKUP(A42,【入力用】個人登録票!$A$21:$P$50,5,FALSE)),"",VLOOKUP(A42,【入力用】個人登録票!$A$21:$P$50,5,FALSE)) &amp; IF(ISERROR(VLOOKUP(A42,【入力用】個人登録票!$A$59:$P$127,5,FALSE)),"",VLOOKUP(A42,【入力用】個人登録票!$A$59:$P$127,5,FALSE))</f>
        <v/>
      </c>
      <c r="I42" s="822"/>
      <c r="J42" s="823"/>
      <c r="K42" s="821" t="str">
        <f>IF(ISERROR(VLOOKUP(A42,【入力用】個人登録票!$A$21:$P$50,6,FALSE)),"",VLOOKUP(A42,【入力用】個人登録票!$A$21:$P$50,6,FALSE)) &amp; IF(ISERROR(VLOOKUP(A42,【入力用】個人登録票!$A$59:$P$127,6,FALSE)),"",VLOOKUP(A42,【入力用】個人登録票!$A$59:$P$127,6,FALSE))</f>
        <v/>
      </c>
      <c r="L42" s="822"/>
      <c r="M42" s="823"/>
      <c r="N42" s="790"/>
      <c r="O42" s="791"/>
      <c r="P42" s="824" t="str">
        <f>IF(ISERROR(VLOOKUP(A42,【入力用】個人登録票!$A$21:$P$50,8,FALSE)),"",VLOOKUP(A42,【入力用】個人登録票!$A$21:$P$50,8,FALSE)) &amp; IF(ISERROR(VLOOKUP(A42,【入力用】個人登録票!$A$59:$P$127,8,FALSE)),"",VLOOKUP(A42,【入力用】個人登録票!$A$59:$P$127,8,FALSE))</f>
        <v/>
      </c>
      <c r="Q42" s="825"/>
      <c r="R42" s="826"/>
      <c r="S42" s="177" t="str">
        <f>IF(ISERROR(VLOOKUP(A42,【入力用】個人登録票!$A$21:$P$50,3,FALSE)),"",VLOOKUP(A42,【入力用】個人登録票!$A$21:$P$50,3,FALSE)) &amp; IF(ISERROR(VLOOKUP(A42,【入力用】個人登録票!$A$59:$P$127,3,FALSE)),"",VLOOKUP(A42,【入力用】個人登録票!$A$59:$P$127,3,FALSE))</f>
        <v/>
      </c>
      <c r="T42" s="827" t="str">
        <f>IF(ISERROR(VLOOKUP(A42,【入力用】個人登録票!$A$21:$P$50,9,FALSE)),"",VLOOKUP(A42,【入力用】個人登録票!$A$21:$P$50,9,FALSE) &amp; "・" &amp; IF(ISERROR(VLOOKUP(A42,【入力用】個人登録票!$A$21:$P$50,10,FALSE)),"",VLOOKUP(A42,【入力用】個人登録票!$A$21:$P$50,10,FALSE))) &amp; IF(ISERROR(VLOOKUP(A42,【入力用】個人登録票!$A$59:$P$127,9,FALSE)),"",VLOOKUP(A42,【入力用】個人登録票!$A$59:$P$127,9,FALSE) &amp; "・" &amp; IF(ISERROR(VLOOKUP(A42,【入力用】個人登録票!$A$59:$P$127,10,FALSE)),"",VLOOKUP(A42,【入力用】個人登録票!$A$59:$P$127,10,FALSE)))</f>
        <v/>
      </c>
      <c r="U42" s="828"/>
      <c r="V42" s="829"/>
      <c r="W42" s="28"/>
      <c r="AE42" s="31"/>
    </row>
    <row r="43" spans="1:31" s="29" customFormat="1" ht="20.25" customHeight="1">
      <c r="A43" s="163"/>
      <c r="B43" s="43">
        <v>30</v>
      </c>
      <c r="C43" s="886" t="str">
        <f>IF(ISERROR(VLOOKUP(A43,【入力用】個人登録票!$A$21:$P$50,2,FALSE)),"",VLOOKUP(A43,【入力用】個人登録票!$A$21:$P$50,2,FALSE)) &amp; IF(ISERROR(VLOOKUP(A43,【入力用】個人登録票!$A$59:$P$127,2,FALSE)),"",VLOOKUP(A43,【入力用】個人登録票!$A$59:$P$127,2,FALSE))</f>
        <v/>
      </c>
      <c r="D43" s="887"/>
      <c r="E43" s="838" t="str">
        <f>IF(ISERROR(VLOOKUP(A43,【入力用】個人登録票!$A$21:$P$50,13,FALSE)),"",VLOOKUP(A43,【入力用】個人登録票!$A$21:$P$50,13,FALSE)) &amp; IF(ISERROR(VLOOKUP(A43,【入力用】個人登録票!$A$59:$P$127,13,FALSE)),"",VLOOKUP(A43,【入力用】個人登録票!$A$59:$P$127,13,FALSE))</f>
        <v/>
      </c>
      <c r="F43" s="839"/>
      <c r="G43" s="313" t="str">
        <f>IF(ISERROR(VLOOKUP(A43,【入力用】個人登録票!$A$21:$P$50,15,FALSE)),"",VLOOKUP(A43,【入力用】個人登録票!$A$21:$P$50,15,FALSE)) &amp; IF(ISERROR(VLOOKUP(A43,【入力用】個人登録票!$A$59:$P$127,15,FALSE)),"",VLOOKUP(A43,【入力用】個人登録票!$A$59:$P$127,15,FALSE))</f>
        <v/>
      </c>
      <c r="H43" s="840" t="str">
        <f>IF(ISERROR(VLOOKUP(A43,【入力用】個人登録票!$A$21:$P$50,5,FALSE)),"",VLOOKUP(A43,【入力用】個人登録票!$A$21:$P$50,5,FALSE)) &amp; IF(ISERROR(VLOOKUP(A43,【入力用】個人登録票!$A$59:$P$127,5,FALSE)),"",VLOOKUP(A43,【入力用】個人登録票!$A$59:$P$127,5,FALSE))</f>
        <v/>
      </c>
      <c r="I43" s="841"/>
      <c r="J43" s="842"/>
      <c r="K43" s="840" t="str">
        <f>IF(ISERROR(VLOOKUP(A43,【入力用】個人登録票!$A$21:$P$50,6,FALSE)),"",VLOOKUP(A43,【入力用】個人登録票!$A$21:$P$50,6,FALSE)) &amp; IF(ISERROR(VLOOKUP(A43,【入力用】個人登録票!$A$59:$P$127,6,FALSE)),"",VLOOKUP(A43,【入力用】個人登録票!$A$59:$P$127,6,FALSE))</f>
        <v/>
      </c>
      <c r="L43" s="841"/>
      <c r="M43" s="842"/>
      <c r="N43" s="792"/>
      <c r="O43" s="793"/>
      <c r="P43" s="843" t="str">
        <f>IF(ISERROR(VLOOKUP(A43,【入力用】個人登録票!$A$21:$P$50,8,FALSE)),"",VLOOKUP(A43,【入力用】個人登録票!$A$21:$P$50,8,FALSE)) &amp; IF(ISERROR(VLOOKUP(A43,【入力用】個人登録票!$A$59:$P$127,8,FALSE)),"",VLOOKUP(A43,【入力用】個人登録票!$A$59:$P$127,8,FALSE))</f>
        <v/>
      </c>
      <c r="Q43" s="844"/>
      <c r="R43" s="845"/>
      <c r="S43" s="178" t="str">
        <f>IF(ISERROR(VLOOKUP(A43,【入力用】個人登録票!$A$21:$P$50,3,FALSE)),"",VLOOKUP(A43,【入力用】個人登録票!$A$21:$P$50,3,FALSE)) &amp; IF(ISERROR(VLOOKUP(A43,【入力用】個人登録票!$A$59:$P$127,3,FALSE)),"",VLOOKUP(A43,【入力用】個人登録票!$A$59:$P$127,3,FALSE))</f>
        <v/>
      </c>
      <c r="T43" s="846" t="str">
        <f>IF(ISERROR(VLOOKUP(A43,【入力用】個人登録票!$A$21:$P$50,9,FALSE)),"",VLOOKUP(A43,【入力用】個人登録票!$A$21:$P$50,9,FALSE) &amp; "・" &amp; IF(ISERROR(VLOOKUP(A43,【入力用】個人登録票!$A$21:$P$50,10,FALSE)),"",VLOOKUP(A43,【入力用】個人登録票!$A$21:$P$50,10,FALSE))) &amp; IF(ISERROR(VLOOKUP(A43,【入力用】個人登録票!$A$59:$P$127,9,FALSE)),"",VLOOKUP(A43,【入力用】個人登録票!$A$59:$P$127,9,FALSE) &amp; "・" &amp; IF(ISERROR(VLOOKUP(A43,【入力用】個人登録票!$A$59:$P$127,10,FALSE)),"",VLOOKUP(A43,【入力用】個人登録票!$A$59:$P$127,10,FALSE)))</f>
        <v/>
      </c>
      <c r="U43" s="847"/>
      <c r="V43" s="848"/>
      <c r="W43" s="28"/>
      <c r="AE43" s="31"/>
    </row>
    <row r="44" spans="1:31" s="29" customFormat="1" ht="6.75" customHeight="1">
      <c r="B44" s="30"/>
      <c r="C44" s="30"/>
      <c r="D44" s="180"/>
      <c r="E44" s="113"/>
      <c r="F44" s="113"/>
      <c r="G44" s="113"/>
      <c r="H44" s="113"/>
      <c r="I44" s="113"/>
      <c r="J44" s="113"/>
      <c r="K44" s="113"/>
      <c r="L44" s="113"/>
      <c r="M44" s="113"/>
      <c r="N44" s="113"/>
      <c r="O44" s="113"/>
      <c r="P44" s="113"/>
      <c r="Q44" s="113"/>
      <c r="R44" s="113"/>
      <c r="S44" s="179"/>
      <c r="T44" s="179"/>
      <c r="U44" s="179"/>
      <c r="V44" s="179"/>
    </row>
    <row r="45" spans="1:31" s="29" customFormat="1" ht="15" customHeight="1">
      <c r="B45" s="805" t="s">
        <v>96</v>
      </c>
      <c r="C45" s="805"/>
      <c r="D45" s="805"/>
      <c r="E45" s="805"/>
      <c r="F45" s="805"/>
      <c r="G45" s="805"/>
      <c r="H45" s="805"/>
      <c r="I45" s="805" t="s">
        <v>97</v>
      </c>
      <c r="J45" s="805"/>
      <c r="K45" s="805"/>
      <c r="L45" s="805"/>
      <c r="M45" s="805" t="s">
        <v>98</v>
      </c>
      <c r="N45" s="805"/>
      <c r="O45" s="805"/>
      <c r="P45" s="805" t="s">
        <v>99</v>
      </c>
      <c r="Q45" s="805"/>
      <c r="R45" s="805"/>
      <c r="S45" s="805" t="s">
        <v>100</v>
      </c>
      <c r="T45" s="805"/>
      <c r="U45" s="805"/>
      <c r="V45" s="805"/>
    </row>
    <row r="46" spans="1:31" s="29" customFormat="1" ht="15" customHeight="1">
      <c r="B46" s="849"/>
      <c r="C46" s="849"/>
      <c r="D46" s="849"/>
      <c r="E46" s="849"/>
      <c r="F46" s="849"/>
      <c r="G46" s="849"/>
      <c r="H46" s="849"/>
      <c r="I46" s="849"/>
      <c r="J46" s="849"/>
      <c r="K46" s="849"/>
      <c r="L46" s="849"/>
      <c r="M46" s="849"/>
      <c r="N46" s="849"/>
      <c r="O46" s="849"/>
      <c r="P46" s="849"/>
      <c r="Q46" s="849"/>
      <c r="R46" s="849"/>
      <c r="S46" s="849"/>
      <c r="T46" s="849"/>
      <c r="U46" s="849"/>
      <c r="V46" s="849"/>
    </row>
    <row r="47" spans="1:31" s="29" customFormat="1" ht="6.75" customHeight="1">
      <c r="B47" s="30"/>
      <c r="C47" s="30"/>
      <c r="D47" s="28"/>
      <c r="E47" s="28"/>
      <c r="F47" s="28"/>
      <c r="G47" s="28"/>
      <c r="H47" s="28"/>
      <c r="I47" s="28"/>
      <c r="J47" s="28"/>
      <c r="K47" s="28"/>
      <c r="L47" s="28"/>
      <c r="M47" s="28"/>
      <c r="N47" s="28"/>
      <c r="O47" s="28"/>
      <c r="P47" s="28"/>
      <c r="Q47" s="28"/>
      <c r="R47" s="28"/>
      <c r="S47" s="34"/>
      <c r="T47" s="34"/>
      <c r="U47" s="34"/>
      <c r="V47" s="34"/>
    </row>
    <row r="48" spans="1:31" s="29" customFormat="1" ht="21" customHeight="1">
      <c r="B48" s="805" t="s">
        <v>325</v>
      </c>
      <c r="C48" s="805"/>
      <c r="D48" s="850"/>
      <c r="E48" s="159"/>
      <c r="F48" s="806" t="s">
        <v>324</v>
      </c>
      <c r="G48" s="810"/>
      <c r="H48" s="810"/>
      <c r="I48" s="810"/>
      <c r="J48" s="810"/>
      <c r="K48" s="862"/>
      <c r="L48" s="160"/>
      <c r="M48" s="806" t="s">
        <v>101</v>
      </c>
      <c r="N48" s="810"/>
      <c r="O48" s="810"/>
      <c r="P48" s="810"/>
      <c r="Q48" s="810"/>
      <c r="R48" s="810"/>
      <c r="S48" s="810"/>
      <c r="T48" s="810"/>
      <c r="U48" s="810"/>
      <c r="V48" s="807"/>
    </row>
    <row r="49" spans="2:22" s="29" customFormat="1" ht="12.75" customHeight="1">
      <c r="B49" s="851" t="s">
        <v>323</v>
      </c>
      <c r="C49" s="851"/>
      <c r="D49" s="850"/>
      <c r="E49" s="852" t="s">
        <v>102</v>
      </c>
      <c r="F49" s="852"/>
      <c r="G49" s="852" t="s">
        <v>322</v>
      </c>
      <c r="H49" s="852"/>
      <c r="I49" s="852" t="s">
        <v>321</v>
      </c>
      <c r="J49" s="852"/>
      <c r="K49" s="854" t="s">
        <v>327</v>
      </c>
      <c r="L49" s="855"/>
      <c r="M49" s="856"/>
      <c r="N49" s="856"/>
      <c r="O49" s="856"/>
      <c r="P49" s="856"/>
      <c r="Q49" s="856"/>
      <c r="R49" s="856"/>
      <c r="S49" s="856"/>
      <c r="T49" s="856"/>
      <c r="U49" s="856"/>
      <c r="V49" s="857"/>
    </row>
    <row r="50" spans="2:22" s="29" customFormat="1" ht="24.25" customHeight="1">
      <c r="B50" s="805"/>
      <c r="C50" s="805"/>
      <c r="D50" s="850"/>
      <c r="E50" s="865"/>
      <c r="F50" s="865"/>
      <c r="G50" s="865"/>
      <c r="H50" s="865"/>
      <c r="I50" s="865"/>
      <c r="J50" s="865"/>
      <c r="K50" s="866"/>
      <c r="L50" s="867"/>
      <c r="M50" s="858"/>
      <c r="N50" s="858"/>
      <c r="O50" s="858"/>
      <c r="P50" s="858"/>
      <c r="Q50" s="858"/>
      <c r="R50" s="858"/>
      <c r="S50" s="858"/>
      <c r="T50" s="858"/>
      <c r="U50" s="858"/>
      <c r="V50" s="859"/>
    </row>
    <row r="51" spans="2:22" s="29" customFormat="1" ht="12.75" customHeight="1">
      <c r="B51" s="851" t="s">
        <v>320</v>
      </c>
      <c r="C51" s="851"/>
      <c r="D51" s="850"/>
      <c r="E51" s="852" t="s">
        <v>102</v>
      </c>
      <c r="F51" s="852"/>
      <c r="G51" s="852" t="s">
        <v>322</v>
      </c>
      <c r="H51" s="852"/>
      <c r="I51" s="852" t="s">
        <v>321</v>
      </c>
      <c r="J51" s="852"/>
      <c r="K51" s="854" t="s">
        <v>327</v>
      </c>
      <c r="L51" s="855"/>
      <c r="M51" s="858"/>
      <c r="N51" s="858"/>
      <c r="O51" s="858"/>
      <c r="P51" s="858"/>
      <c r="Q51" s="858"/>
      <c r="R51" s="858"/>
      <c r="S51" s="858"/>
      <c r="T51" s="858"/>
      <c r="U51" s="858"/>
      <c r="V51" s="859"/>
    </row>
    <row r="52" spans="2:22" s="29" customFormat="1" ht="28.5" customHeight="1">
      <c r="B52" s="805"/>
      <c r="C52" s="805"/>
      <c r="D52" s="850"/>
      <c r="E52" s="853"/>
      <c r="F52" s="853"/>
      <c r="G52" s="853"/>
      <c r="H52" s="853"/>
      <c r="I52" s="853"/>
      <c r="J52" s="853"/>
      <c r="K52" s="863"/>
      <c r="L52" s="864"/>
      <c r="M52" s="860"/>
      <c r="N52" s="860"/>
      <c r="O52" s="860"/>
      <c r="P52" s="860"/>
      <c r="Q52" s="860"/>
      <c r="R52" s="860"/>
      <c r="S52" s="860"/>
      <c r="T52" s="860"/>
      <c r="U52" s="860"/>
      <c r="V52" s="861"/>
    </row>
    <row r="53" spans="2:22" s="29" customFormat="1" ht="12.75" customHeight="1">
      <c r="B53" s="30"/>
      <c r="C53" s="30"/>
      <c r="D53" s="28"/>
      <c r="E53" s="28"/>
      <c r="F53" s="28"/>
      <c r="G53" s="28"/>
      <c r="H53" s="28"/>
      <c r="I53" s="28"/>
      <c r="J53" s="28"/>
      <c r="K53" s="28"/>
      <c r="L53" s="28"/>
      <c r="M53" s="28"/>
      <c r="N53" s="28"/>
      <c r="O53" s="28"/>
      <c r="P53" s="28"/>
      <c r="Q53" s="28"/>
      <c r="R53" s="28"/>
      <c r="S53" s="34"/>
      <c r="T53" s="34"/>
      <c r="U53" s="34"/>
      <c r="V53" s="34"/>
    </row>
    <row r="54" spans="2:22" s="29" customFormat="1" ht="12.75" customHeight="1">
      <c r="B54" s="30"/>
      <c r="C54" s="30"/>
      <c r="D54" s="28"/>
      <c r="E54" s="28"/>
      <c r="F54" s="28"/>
      <c r="G54" s="28"/>
      <c r="H54" s="28"/>
      <c r="I54" s="28"/>
      <c r="J54" s="28"/>
      <c r="K54" s="28"/>
      <c r="L54" s="28"/>
      <c r="M54" s="28"/>
      <c r="N54" s="28"/>
      <c r="O54" s="28"/>
      <c r="P54" s="28"/>
      <c r="Q54" s="28"/>
      <c r="R54" s="28"/>
      <c r="S54" s="34"/>
      <c r="T54" s="34"/>
      <c r="U54" s="34"/>
      <c r="V54" s="34"/>
    </row>
    <row r="55" spans="2:22" s="29" customFormat="1" ht="12.75" customHeight="1">
      <c r="B55" s="30"/>
      <c r="C55" s="30"/>
      <c r="D55" s="28"/>
      <c r="E55" s="28"/>
      <c r="F55" s="28"/>
      <c r="G55" s="28"/>
      <c r="H55" s="28"/>
      <c r="I55" s="28"/>
      <c r="J55" s="28"/>
      <c r="K55" s="28"/>
      <c r="L55" s="28"/>
      <c r="M55" s="28"/>
      <c r="N55" s="28"/>
      <c r="O55" s="28"/>
      <c r="P55" s="28"/>
      <c r="Q55" s="28"/>
      <c r="R55" s="28"/>
      <c r="S55" s="34"/>
      <c r="T55" s="34"/>
      <c r="U55" s="34"/>
      <c r="V55" s="34"/>
    </row>
    <row r="56" spans="2:22" s="29" customFormat="1" ht="12.75" customHeight="1">
      <c r="B56" s="30"/>
      <c r="C56" s="30"/>
      <c r="D56" s="28"/>
      <c r="E56" s="28"/>
      <c r="F56" s="28"/>
      <c r="G56" s="28"/>
      <c r="H56" s="28"/>
      <c r="I56" s="28"/>
      <c r="J56" s="28"/>
      <c r="K56" s="28"/>
      <c r="L56" s="28"/>
      <c r="M56" s="28"/>
      <c r="N56" s="28"/>
      <c r="O56" s="28"/>
      <c r="P56" s="28"/>
      <c r="Q56" s="28"/>
      <c r="R56" s="28"/>
      <c r="S56" s="34"/>
      <c r="T56" s="34"/>
      <c r="U56" s="34"/>
      <c r="V56" s="34"/>
    </row>
    <row r="57" spans="2:22" s="29" customFormat="1" ht="12.75" customHeight="1">
      <c r="B57" s="30"/>
      <c r="C57" s="30"/>
      <c r="D57" s="28"/>
      <c r="E57" s="28"/>
      <c r="F57" s="28"/>
      <c r="G57" s="28"/>
      <c r="H57" s="28"/>
      <c r="I57" s="28"/>
      <c r="J57" s="28"/>
      <c r="K57" s="28"/>
      <c r="L57" s="28"/>
      <c r="M57" s="28"/>
      <c r="N57" s="28"/>
      <c r="O57" s="28"/>
      <c r="P57" s="28"/>
      <c r="Q57" s="28"/>
      <c r="R57" s="28"/>
      <c r="S57" s="34"/>
      <c r="T57" s="34"/>
      <c r="U57" s="34"/>
      <c r="V57" s="34"/>
    </row>
    <row r="58" spans="2:22" s="29" customFormat="1" ht="12.75" customHeight="1">
      <c r="B58" s="30"/>
      <c r="C58" s="30"/>
      <c r="D58" s="28"/>
      <c r="E58" s="28"/>
      <c r="F58" s="28"/>
      <c r="G58" s="28"/>
      <c r="H58" s="28"/>
      <c r="I58" s="28"/>
      <c r="J58" s="28"/>
      <c r="K58" s="28"/>
      <c r="L58" s="28"/>
      <c r="M58" s="28"/>
      <c r="N58" s="28"/>
      <c r="O58" s="28"/>
      <c r="P58" s="28"/>
      <c r="Q58" s="28"/>
      <c r="R58" s="28"/>
      <c r="S58" s="34"/>
      <c r="T58" s="34"/>
      <c r="U58" s="34"/>
      <c r="V58" s="34"/>
    </row>
    <row r="59" spans="2:22" s="29" customFormat="1" ht="12.75" customHeight="1">
      <c r="B59" s="30"/>
      <c r="C59" s="30"/>
      <c r="D59" s="28"/>
      <c r="E59" s="28"/>
      <c r="F59" s="28"/>
      <c r="G59" s="28"/>
      <c r="H59" s="28"/>
      <c r="I59" s="28"/>
      <c r="J59" s="28"/>
      <c r="K59" s="28"/>
      <c r="L59" s="28"/>
      <c r="M59" s="28"/>
      <c r="N59" s="28"/>
      <c r="O59" s="28"/>
      <c r="P59" s="28"/>
      <c r="Q59" s="28"/>
      <c r="R59" s="28"/>
      <c r="S59" s="34"/>
      <c r="T59" s="34"/>
      <c r="U59" s="34"/>
      <c r="V59" s="34"/>
    </row>
    <row r="60" spans="2:22" s="29" customFormat="1" ht="12.75" customHeight="1">
      <c r="B60" s="30"/>
      <c r="C60" s="30"/>
      <c r="D60" s="28"/>
      <c r="E60" s="28"/>
      <c r="F60" s="28"/>
      <c r="G60" s="28"/>
      <c r="H60" s="28"/>
      <c r="I60" s="28"/>
      <c r="J60" s="28"/>
      <c r="K60" s="28"/>
      <c r="L60" s="28"/>
      <c r="M60" s="28"/>
      <c r="N60" s="28"/>
      <c r="O60" s="28"/>
      <c r="P60" s="28"/>
      <c r="Q60" s="28"/>
      <c r="R60" s="28"/>
      <c r="S60" s="34"/>
      <c r="T60" s="34"/>
      <c r="U60" s="34"/>
      <c r="V60" s="34"/>
    </row>
    <row r="61" spans="2:22" s="29" customFormat="1" ht="12.75" customHeight="1">
      <c r="B61" s="30"/>
      <c r="C61" s="30"/>
      <c r="D61" s="28"/>
      <c r="E61" s="28"/>
      <c r="F61" s="28"/>
      <c r="G61" s="28"/>
      <c r="H61" s="28"/>
      <c r="I61" s="28"/>
      <c r="J61" s="28"/>
      <c r="K61" s="28"/>
      <c r="L61" s="28"/>
      <c r="M61" s="28"/>
      <c r="N61" s="28"/>
      <c r="O61" s="28"/>
      <c r="P61" s="28"/>
      <c r="Q61" s="28"/>
      <c r="R61" s="28"/>
      <c r="S61" s="34"/>
      <c r="T61" s="34"/>
      <c r="U61" s="34"/>
      <c r="V61" s="34"/>
    </row>
    <row r="62" spans="2:22" s="29" customFormat="1" ht="12.75" customHeight="1">
      <c r="B62" s="30"/>
      <c r="C62" s="30"/>
      <c r="D62" s="28"/>
      <c r="E62" s="28"/>
      <c r="F62" s="28"/>
      <c r="G62" s="28"/>
      <c r="H62" s="28"/>
      <c r="I62" s="28"/>
      <c r="J62" s="28"/>
      <c r="K62" s="28"/>
      <c r="L62" s="28"/>
      <c r="M62" s="28"/>
      <c r="N62" s="28"/>
      <c r="O62" s="28"/>
      <c r="P62" s="28"/>
      <c r="Q62" s="28"/>
      <c r="R62" s="28"/>
      <c r="S62" s="34"/>
      <c r="T62" s="34"/>
      <c r="U62" s="34"/>
      <c r="V62" s="34"/>
    </row>
    <row r="63" spans="2:22" s="29" customFormat="1" ht="12.75" customHeight="1">
      <c r="B63" s="30"/>
      <c r="C63" s="30"/>
      <c r="D63" s="28"/>
      <c r="E63" s="28"/>
      <c r="F63" s="28"/>
      <c r="G63" s="28"/>
      <c r="H63" s="28"/>
      <c r="I63" s="28"/>
      <c r="J63" s="28"/>
      <c r="K63" s="28"/>
      <c r="L63" s="28"/>
      <c r="M63" s="28"/>
      <c r="N63" s="28"/>
      <c r="O63" s="28"/>
      <c r="P63" s="28"/>
      <c r="Q63" s="28"/>
      <c r="R63" s="28"/>
      <c r="S63" s="34"/>
      <c r="T63" s="34"/>
      <c r="U63" s="34"/>
      <c r="V63" s="34"/>
    </row>
    <row r="64" spans="2:22" s="29" customFormat="1" ht="12.75" customHeight="1">
      <c r="B64" s="30"/>
      <c r="C64" s="30"/>
      <c r="D64" s="28"/>
      <c r="E64" s="28"/>
      <c r="F64" s="28"/>
      <c r="G64" s="28"/>
      <c r="H64" s="28"/>
      <c r="I64" s="28"/>
      <c r="J64" s="28"/>
      <c r="K64" s="28"/>
      <c r="L64" s="28"/>
      <c r="M64" s="28"/>
      <c r="N64" s="28"/>
      <c r="O64" s="28"/>
      <c r="P64" s="28"/>
      <c r="Q64" s="28"/>
      <c r="R64" s="28"/>
      <c r="S64" s="34"/>
      <c r="T64" s="34"/>
      <c r="U64" s="34"/>
      <c r="V64" s="34"/>
    </row>
    <row r="65" spans="2:22" s="29" customFormat="1" ht="12.75" customHeight="1">
      <c r="B65" s="30"/>
      <c r="C65" s="30"/>
      <c r="D65" s="28"/>
      <c r="E65" s="28"/>
      <c r="F65" s="28"/>
      <c r="G65" s="28"/>
      <c r="H65" s="28"/>
      <c r="I65" s="28"/>
      <c r="J65" s="28"/>
      <c r="K65" s="28"/>
      <c r="L65" s="28"/>
      <c r="M65" s="28"/>
      <c r="N65" s="28"/>
      <c r="O65" s="28"/>
      <c r="P65" s="28"/>
      <c r="Q65" s="28"/>
      <c r="R65" s="28"/>
      <c r="S65" s="34"/>
      <c r="T65" s="34"/>
      <c r="U65" s="34"/>
      <c r="V65" s="34"/>
    </row>
    <row r="66" spans="2:22" s="29" customFormat="1" ht="12.75" customHeight="1">
      <c r="B66" s="30"/>
      <c r="C66" s="30"/>
      <c r="D66" s="28"/>
      <c r="E66" s="28"/>
      <c r="F66" s="28"/>
      <c r="G66" s="28"/>
      <c r="H66" s="28"/>
      <c r="I66" s="28"/>
      <c r="J66" s="28"/>
      <c r="K66" s="28"/>
      <c r="L66" s="28"/>
      <c r="M66" s="28"/>
      <c r="N66" s="28"/>
      <c r="O66" s="28"/>
      <c r="P66" s="28"/>
      <c r="Q66" s="28"/>
      <c r="R66" s="28"/>
      <c r="S66" s="34"/>
      <c r="T66" s="34"/>
      <c r="U66" s="34"/>
      <c r="V66" s="34"/>
    </row>
    <row r="67" spans="2:22" s="29" customFormat="1" ht="12.75" customHeight="1">
      <c r="B67" s="30"/>
      <c r="C67" s="30"/>
      <c r="D67" s="28"/>
      <c r="E67" s="28"/>
      <c r="F67" s="28"/>
      <c r="G67" s="28"/>
      <c r="H67" s="28"/>
      <c r="I67" s="28"/>
      <c r="J67" s="28"/>
      <c r="K67" s="28"/>
      <c r="L67" s="28"/>
      <c r="M67" s="28"/>
      <c r="N67" s="28"/>
      <c r="O67" s="28"/>
      <c r="P67" s="28"/>
      <c r="Q67" s="28"/>
      <c r="R67" s="28"/>
      <c r="S67" s="34"/>
      <c r="T67" s="34"/>
      <c r="U67" s="34"/>
      <c r="V67" s="34"/>
    </row>
    <row r="68" spans="2:22" s="29" customFormat="1" ht="12.75" customHeight="1">
      <c r="B68" s="30"/>
      <c r="C68" s="30"/>
      <c r="D68" s="28"/>
      <c r="E68" s="28"/>
      <c r="F68" s="28"/>
      <c r="G68" s="28"/>
      <c r="H68" s="28"/>
      <c r="I68" s="28"/>
      <c r="J68" s="28"/>
      <c r="K68" s="28"/>
      <c r="L68" s="28"/>
      <c r="M68" s="28"/>
      <c r="N68" s="28"/>
      <c r="O68" s="28"/>
      <c r="P68" s="28"/>
      <c r="Q68" s="28"/>
      <c r="R68" s="28"/>
      <c r="S68" s="34"/>
      <c r="T68" s="34"/>
      <c r="U68" s="34"/>
      <c r="V68" s="34"/>
    </row>
    <row r="69" spans="2:22" s="29" customFormat="1" ht="12.75" customHeight="1">
      <c r="B69" s="30"/>
      <c r="C69" s="30"/>
      <c r="D69" s="28"/>
      <c r="E69" s="28"/>
      <c r="F69" s="28"/>
      <c r="G69" s="28"/>
      <c r="H69" s="28"/>
      <c r="I69" s="28"/>
      <c r="J69" s="28"/>
      <c r="K69" s="28"/>
      <c r="L69" s="28"/>
      <c r="M69" s="28"/>
      <c r="N69" s="28"/>
      <c r="O69" s="28"/>
      <c r="P69" s="28"/>
      <c r="Q69" s="28"/>
      <c r="R69" s="28"/>
      <c r="S69" s="34"/>
      <c r="T69" s="34"/>
      <c r="U69" s="34"/>
      <c r="V69" s="34"/>
    </row>
    <row r="70" spans="2:22" s="29" customFormat="1" ht="12.75" customHeight="1">
      <c r="B70" s="30"/>
      <c r="C70" s="30"/>
      <c r="D70" s="28"/>
      <c r="E70" s="28"/>
      <c r="F70" s="28"/>
      <c r="G70" s="28"/>
      <c r="H70" s="28"/>
      <c r="I70" s="28"/>
      <c r="J70" s="28"/>
      <c r="K70" s="28"/>
      <c r="L70" s="28"/>
      <c r="M70" s="28"/>
      <c r="N70" s="28"/>
      <c r="O70" s="28"/>
      <c r="P70" s="28"/>
      <c r="Q70" s="28"/>
      <c r="R70" s="28"/>
      <c r="S70" s="34"/>
      <c r="T70" s="34"/>
      <c r="U70" s="34"/>
      <c r="V70" s="34"/>
    </row>
    <row r="71" spans="2:22" s="29" customFormat="1" ht="12.75" customHeight="1">
      <c r="B71" s="30"/>
      <c r="C71" s="30"/>
      <c r="D71" s="28"/>
      <c r="E71" s="28"/>
      <c r="F71" s="28"/>
      <c r="G71" s="28"/>
      <c r="H71" s="28"/>
      <c r="I71" s="28"/>
      <c r="J71" s="28"/>
      <c r="K71" s="28"/>
      <c r="L71" s="28"/>
      <c r="M71" s="28"/>
      <c r="N71" s="28"/>
      <c r="O71" s="28"/>
      <c r="P71" s="28"/>
      <c r="Q71" s="28"/>
      <c r="R71" s="28"/>
      <c r="S71" s="34"/>
      <c r="T71" s="34"/>
      <c r="U71" s="34"/>
      <c r="V71" s="34"/>
    </row>
    <row r="72" spans="2:22" s="29" customFormat="1" ht="12.75" customHeight="1">
      <c r="B72" s="30"/>
      <c r="C72" s="30"/>
      <c r="D72" s="28"/>
      <c r="E72" s="28"/>
      <c r="F72" s="28"/>
      <c r="G72" s="28"/>
      <c r="H72" s="28"/>
      <c r="I72" s="28"/>
      <c r="J72" s="28"/>
      <c r="K72" s="28"/>
      <c r="L72" s="28"/>
      <c r="M72" s="28"/>
      <c r="N72" s="28"/>
      <c r="O72" s="28"/>
      <c r="P72" s="28"/>
      <c r="Q72" s="28"/>
      <c r="R72" s="28"/>
      <c r="S72" s="34"/>
      <c r="T72" s="34"/>
      <c r="U72" s="34"/>
      <c r="V72" s="34"/>
    </row>
    <row r="73" spans="2:22" s="29" customFormat="1" ht="12.75" customHeight="1">
      <c r="B73" s="30"/>
      <c r="C73" s="30"/>
      <c r="D73" s="28"/>
      <c r="E73" s="28"/>
      <c r="F73" s="28"/>
      <c r="G73" s="28"/>
      <c r="H73" s="28"/>
      <c r="I73" s="28"/>
      <c r="J73" s="28"/>
      <c r="K73" s="28"/>
      <c r="L73" s="28"/>
      <c r="M73" s="28"/>
      <c r="N73" s="28"/>
      <c r="O73" s="28"/>
      <c r="P73" s="28"/>
      <c r="Q73" s="28"/>
      <c r="R73" s="28"/>
      <c r="S73" s="34"/>
      <c r="T73" s="34"/>
      <c r="U73" s="34"/>
      <c r="V73" s="34"/>
    </row>
    <row r="74" spans="2:22" s="29" customFormat="1" ht="12.75" customHeight="1">
      <c r="B74" s="30"/>
      <c r="C74" s="30"/>
      <c r="D74" s="28"/>
      <c r="E74" s="28"/>
      <c r="F74" s="28"/>
      <c r="G74" s="28"/>
      <c r="H74" s="28"/>
      <c r="I74" s="28"/>
      <c r="J74" s="28"/>
      <c r="K74" s="28"/>
      <c r="L74" s="28"/>
      <c r="M74" s="28"/>
      <c r="N74" s="28"/>
      <c r="O74" s="28"/>
      <c r="P74" s="28"/>
      <c r="Q74" s="28"/>
      <c r="R74" s="28"/>
      <c r="S74" s="34"/>
      <c r="T74" s="34"/>
      <c r="U74" s="34"/>
      <c r="V74" s="34"/>
    </row>
    <row r="75" spans="2:22" s="29" customFormat="1" ht="12.75" customHeight="1">
      <c r="B75" s="30"/>
      <c r="C75" s="30"/>
      <c r="D75" s="28"/>
      <c r="E75" s="28"/>
      <c r="F75" s="28"/>
      <c r="G75" s="28"/>
      <c r="H75" s="28"/>
      <c r="I75" s="28"/>
      <c r="J75" s="28"/>
      <c r="K75" s="28"/>
      <c r="L75" s="28"/>
      <c r="M75" s="28"/>
      <c r="N75" s="28"/>
      <c r="O75" s="28"/>
      <c r="P75" s="28"/>
      <c r="Q75" s="28"/>
      <c r="R75" s="28"/>
      <c r="S75" s="34"/>
      <c r="T75" s="34"/>
      <c r="U75" s="34"/>
      <c r="V75" s="34"/>
    </row>
    <row r="76" spans="2:22" s="29" customFormat="1" ht="12.75" customHeight="1">
      <c r="B76" s="35"/>
      <c r="C76" s="35"/>
      <c r="S76" s="36"/>
      <c r="T76" s="36"/>
      <c r="U76" s="36"/>
      <c r="V76" s="36"/>
    </row>
    <row r="77" spans="2:22" s="29" customFormat="1" ht="15">
      <c r="B77" s="35"/>
      <c r="C77" s="35"/>
      <c r="S77" s="36"/>
      <c r="T77" s="36"/>
      <c r="U77" s="36"/>
      <c r="V77" s="36"/>
    </row>
    <row r="78" spans="2:22" s="29" customFormat="1" ht="15">
      <c r="B78" s="35"/>
      <c r="C78" s="35"/>
      <c r="S78" s="36"/>
      <c r="T78" s="36"/>
      <c r="U78" s="36"/>
      <c r="V78" s="36"/>
    </row>
    <row r="79" spans="2:22" s="29" customFormat="1" ht="15">
      <c r="B79" s="35"/>
      <c r="C79" s="35"/>
      <c r="S79" s="36"/>
      <c r="T79" s="36"/>
      <c r="U79" s="36"/>
      <c r="V79" s="36"/>
    </row>
    <row r="80" spans="2:22" s="29" customFormat="1" ht="15">
      <c r="B80" s="35"/>
      <c r="C80" s="35"/>
      <c r="S80" s="36"/>
      <c r="T80" s="36"/>
      <c r="U80" s="36"/>
      <c r="V80" s="36"/>
    </row>
    <row r="81" spans="2:22" s="29" customFormat="1" ht="15">
      <c r="B81" s="35"/>
      <c r="C81" s="35"/>
      <c r="S81" s="36"/>
      <c r="T81" s="36"/>
      <c r="U81" s="36"/>
      <c r="V81" s="36"/>
    </row>
    <row r="82" spans="2:22" s="29" customFormat="1" ht="15">
      <c r="B82" s="35"/>
      <c r="C82" s="35"/>
      <c r="S82" s="36"/>
      <c r="T82" s="36"/>
      <c r="U82" s="36"/>
      <c r="V82" s="36"/>
    </row>
    <row r="83" spans="2:22" s="29" customFormat="1" ht="15">
      <c r="B83" s="35"/>
      <c r="C83" s="35"/>
      <c r="S83" s="36"/>
      <c r="T83" s="36"/>
      <c r="U83" s="36"/>
      <c r="V83" s="36"/>
    </row>
    <row r="84" spans="2:22" s="29" customFormat="1" ht="15">
      <c r="B84" s="35"/>
      <c r="C84" s="35"/>
      <c r="S84" s="36"/>
      <c r="T84" s="36"/>
      <c r="U84" s="36"/>
      <c r="V84" s="36"/>
    </row>
    <row r="85" spans="2:22" s="29" customFormat="1" ht="15">
      <c r="B85" s="35"/>
      <c r="C85" s="35"/>
      <c r="S85" s="36"/>
      <c r="T85" s="36"/>
      <c r="U85" s="36"/>
      <c r="V85" s="36"/>
    </row>
    <row r="86" spans="2:22" s="29" customFormat="1" ht="15">
      <c r="B86" s="35"/>
      <c r="C86" s="35"/>
      <c r="S86" s="36"/>
      <c r="T86" s="36"/>
      <c r="U86" s="36"/>
      <c r="V86" s="36"/>
    </row>
    <row r="87" spans="2:22" s="29" customFormat="1" ht="15">
      <c r="B87" s="35"/>
      <c r="C87" s="35"/>
      <c r="S87" s="36"/>
      <c r="T87" s="36"/>
      <c r="U87" s="36"/>
      <c r="V87" s="36"/>
    </row>
    <row r="88" spans="2:22" s="29" customFormat="1" ht="15">
      <c r="B88" s="35"/>
      <c r="C88" s="35"/>
      <c r="S88" s="36"/>
      <c r="T88" s="36"/>
      <c r="U88" s="36"/>
      <c r="V88" s="36"/>
    </row>
    <row r="89" spans="2:22" s="29" customFormat="1" ht="15">
      <c r="B89" s="35"/>
      <c r="C89" s="35"/>
    </row>
    <row r="90" spans="2:22" s="29" customFormat="1" ht="15">
      <c r="B90" s="35"/>
      <c r="C90" s="35"/>
    </row>
    <row r="91" spans="2:22" s="29" customFormat="1" ht="15">
      <c r="B91" s="35"/>
      <c r="C91" s="35"/>
    </row>
    <row r="92" spans="2:22" s="29" customFormat="1" ht="15">
      <c r="B92" s="35"/>
      <c r="C92" s="35"/>
    </row>
    <row r="93" spans="2:22" s="29" customFormat="1" ht="15">
      <c r="B93" s="35"/>
      <c r="C93" s="35"/>
    </row>
    <row r="94" spans="2:22" s="29" customFormat="1" ht="15">
      <c r="B94" s="35"/>
      <c r="C94" s="35"/>
    </row>
    <row r="95" spans="2:22" s="29" customFormat="1" ht="15">
      <c r="B95" s="35"/>
      <c r="C95" s="35"/>
    </row>
    <row r="96" spans="2:22" s="29" customFormat="1" ht="15">
      <c r="B96" s="35"/>
      <c r="C96" s="35"/>
    </row>
    <row r="97" spans="2:3" s="29" customFormat="1" ht="15">
      <c r="B97" s="35"/>
      <c r="C97" s="35"/>
    </row>
    <row r="98" spans="2:3" s="29" customFormat="1" ht="15">
      <c r="B98" s="35"/>
      <c r="C98" s="35"/>
    </row>
    <row r="99" spans="2:3" s="29" customFormat="1" ht="15">
      <c r="B99" s="35"/>
      <c r="C99" s="35"/>
    </row>
    <row r="100" spans="2:3" s="29" customFormat="1" ht="15">
      <c r="B100" s="35"/>
      <c r="C100" s="35"/>
    </row>
    <row r="101" spans="2:3" s="29" customFormat="1" ht="15">
      <c r="B101" s="35"/>
      <c r="C101" s="35"/>
    </row>
    <row r="102" spans="2:3" s="29" customFormat="1" ht="15">
      <c r="B102" s="35"/>
      <c r="C102" s="35"/>
    </row>
    <row r="103" spans="2:3" s="29" customFormat="1" ht="15">
      <c r="B103" s="35"/>
      <c r="C103" s="35"/>
    </row>
    <row r="104" spans="2:3" s="29" customFormat="1" ht="15">
      <c r="B104" s="35"/>
      <c r="C104" s="35"/>
    </row>
    <row r="105" spans="2:3" s="29" customFormat="1" ht="15">
      <c r="B105" s="35"/>
      <c r="C105" s="35"/>
    </row>
    <row r="106" spans="2:3" s="29" customFormat="1" ht="15">
      <c r="B106" s="35"/>
      <c r="C106" s="35"/>
    </row>
    <row r="107" spans="2:3" s="29" customFormat="1" ht="15">
      <c r="B107" s="35"/>
      <c r="C107" s="35"/>
    </row>
    <row r="108" spans="2:3" s="29" customFormat="1" ht="15">
      <c r="B108" s="35"/>
      <c r="C108" s="35"/>
    </row>
    <row r="109" spans="2:3" s="29" customFormat="1" ht="15">
      <c r="B109" s="35"/>
      <c r="C109" s="35"/>
    </row>
    <row r="110" spans="2:3" s="29" customFormat="1" ht="15">
      <c r="B110" s="35"/>
      <c r="C110" s="35"/>
    </row>
    <row r="111" spans="2:3" s="29" customFormat="1" ht="15">
      <c r="B111" s="35"/>
      <c r="C111" s="35"/>
    </row>
    <row r="112" spans="2:3" s="29" customFormat="1" ht="15">
      <c r="B112" s="35"/>
      <c r="C112" s="35"/>
    </row>
    <row r="113" spans="2:3" s="29" customFormat="1" ht="15">
      <c r="B113" s="35"/>
      <c r="C113" s="35"/>
    </row>
    <row r="114" spans="2:3">
      <c r="B114" s="23"/>
      <c r="C114" s="23"/>
    </row>
    <row r="115" spans="2:3">
      <c r="B115" s="23"/>
      <c r="C115" s="23"/>
    </row>
    <row r="116" spans="2:3">
      <c r="B116" s="23"/>
      <c r="C116" s="23"/>
    </row>
    <row r="117" spans="2:3">
      <c r="B117" s="23"/>
      <c r="C117" s="23"/>
    </row>
    <row r="118" spans="2:3">
      <c r="B118" s="23"/>
      <c r="C118" s="23"/>
    </row>
    <row r="119" spans="2:3">
      <c r="B119" s="23"/>
      <c r="C119" s="23"/>
    </row>
  </sheetData>
  <sheetProtection algorithmName="SHA-512" hashValue="Il2UE07lP3gKPIo+sAyuM7XdwnKYwlyhKl3LhcOTCE1CngGPpXhIb4ehVGI5ALpdmNSSUNjCUIj3faYp8V+zng==" saltValue="Pj4oImB5SRk44bPprBOl5A==" spinCount="100000" sheet="1" objects="1" scenarios="1"/>
  <dataConsolidate/>
  <mergeCells count="288">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 ref="C18:D18"/>
    <mergeCell ref="C19:D19"/>
    <mergeCell ref="C20:D20"/>
    <mergeCell ref="C21:D21"/>
    <mergeCell ref="C22:D22"/>
    <mergeCell ref="C23:D23"/>
    <mergeCell ref="C24:D24"/>
    <mergeCell ref="C25:D25"/>
    <mergeCell ref="C26:D26"/>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E38:F38"/>
    <mergeCell ref="H38:J38"/>
    <mergeCell ref="K38:M38"/>
    <mergeCell ref="P38:R38"/>
    <mergeCell ref="T38:V38"/>
    <mergeCell ref="E39:F39"/>
    <mergeCell ref="H39:J39"/>
    <mergeCell ref="K39:M39"/>
    <mergeCell ref="P39:R39"/>
    <mergeCell ref="T39:V39"/>
    <mergeCell ref="N38:O38"/>
    <mergeCell ref="N39:O39"/>
    <mergeCell ref="E36:F36"/>
    <mergeCell ref="H36:J36"/>
    <mergeCell ref="K36:M36"/>
    <mergeCell ref="P36:R36"/>
    <mergeCell ref="T36:V36"/>
    <mergeCell ref="E37:F37"/>
    <mergeCell ref="H37:J37"/>
    <mergeCell ref="K37:M37"/>
    <mergeCell ref="P37:R37"/>
    <mergeCell ref="T37:V37"/>
    <mergeCell ref="N36:O36"/>
    <mergeCell ref="N37:O37"/>
    <mergeCell ref="E34:F34"/>
    <mergeCell ref="H34:J34"/>
    <mergeCell ref="K34:M34"/>
    <mergeCell ref="P34:R34"/>
    <mergeCell ref="T34:V34"/>
    <mergeCell ref="E35:F35"/>
    <mergeCell ref="H35:J35"/>
    <mergeCell ref="K35:M35"/>
    <mergeCell ref="P35:R35"/>
    <mergeCell ref="T35:V35"/>
    <mergeCell ref="N34:O34"/>
    <mergeCell ref="N35:O35"/>
    <mergeCell ref="E32:F32"/>
    <mergeCell ref="H32:J32"/>
    <mergeCell ref="K32:M32"/>
    <mergeCell ref="P32:R32"/>
    <mergeCell ref="T32:V32"/>
    <mergeCell ref="E33:F33"/>
    <mergeCell ref="H33:J33"/>
    <mergeCell ref="K33:M33"/>
    <mergeCell ref="P33:R33"/>
    <mergeCell ref="T33:V33"/>
    <mergeCell ref="N32:O32"/>
    <mergeCell ref="N33:O33"/>
    <mergeCell ref="E30:F30"/>
    <mergeCell ref="H30:J30"/>
    <mergeCell ref="K30:M30"/>
    <mergeCell ref="P30:R30"/>
    <mergeCell ref="T30:V30"/>
    <mergeCell ref="E31:F31"/>
    <mergeCell ref="H31:J31"/>
    <mergeCell ref="K31:M31"/>
    <mergeCell ref="P31:R31"/>
    <mergeCell ref="T31:V31"/>
    <mergeCell ref="N30:O30"/>
    <mergeCell ref="N31:O31"/>
    <mergeCell ref="E28:F28"/>
    <mergeCell ref="H28:J28"/>
    <mergeCell ref="K28:M28"/>
    <mergeCell ref="P28:R28"/>
    <mergeCell ref="T28:V28"/>
    <mergeCell ref="E29:F29"/>
    <mergeCell ref="H29:J29"/>
    <mergeCell ref="K29:M29"/>
    <mergeCell ref="P29:R29"/>
    <mergeCell ref="T29:V29"/>
    <mergeCell ref="N28:O28"/>
    <mergeCell ref="N29:O29"/>
    <mergeCell ref="E26:F26"/>
    <mergeCell ref="H26:J26"/>
    <mergeCell ref="K26:M26"/>
    <mergeCell ref="P26:R26"/>
    <mergeCell ref="T26:V26"/>
    <mergeCell ref="E27:F27"/>
    <mergeCell ref="H27:J27"/>
    <mergeCell ref="K27:M27"/>
    <mergeCell ref="P27:R27"/>
    <mergeCell ref="T27:V27"/>
    <mergeCell ref="N26:O26"/>
    <mergeCell ref="N27:O27"/>
    <mergeCell ref="E24:F24"/>
    <mergeCell ref="H24:J24"/>
    <mergeCell ref="K24:M24"/>
    <mergeCell ref="P24:R24"/>
    <mergeCell ref="T24:V24"/>
    <mergeCell ref="E25:F25"/>
    <mergeCell ref="H25:J25"/>
    <mergeCell ref="K25:M25"/>
    <mergeCell ref="P25:R25"/>
    <mergeCell ref="T25:V25"/>
    <mergeCell ref="N24:O24"/>
    <mergeCell ref="N25:O25"/>
    <mergeCell ref="E22:F22"/>
    <mergeCell ref="H22:J22"/>
    <mergeCell ref="K22:M22"/>
    <mergeCell ref="P22:R22"/>
    <mergeCell ref="T22:V22"/>
    <mergeCell ref="E23:F23"/>
    <mergeCell ref="H23:J23"/>
    <mergeCell ref="K23:M23"/>
    <mergeCell ref="P23:R23"/>
    <mergeCell ref="T23:V23"/>
    <mergeCell ref="N23:O23"/>
    <mergeCell ref="E20:F20"/>
    <mergeCell ref="H20:J20"/>
    <mergeCell ref="K20:M20"/>
    <mergeCell ref="P20:R20"/>
    <mergeCell ref="T20:V20"/>
    <mergeCell ref="E21:F21"/>
    <mergeCell ref="H21:J21"/>
    <mergeCell ref="K21:M21"/>
    <mergeCell ref="P21:R21"/>
    <mergeCell ref="T21:V21"/>
    <mergeCell ref="E18:F18"/>
    <mergeCell ref="H18:J18"/>
    <mergeCell ref="K18:M18"/>
    <mergeCell ref="P18:R18"/>
    <mergeCell ref="T18:V18"/>
    <mergeCell ref="E19:F19"/>
    <mergeCell ref="H19:J19"/>
    <mergeCell ref="K19:M19"/>
    <mergeCell ref="P19:R19"/>
    <mergeCell ref="T19:V1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E5:O5"/>
    <mergeCell ref="O9:Q9"/>
    <mergeCell ref="B11:V11"/>
    <mergeCell ref="R6:T6"/>
    <mergeCell ref="U6:V6"/>
    <mergeCell ref="R7:T7"/>
    <mergeCell ref="U7:V7"/>
    <mergeCell ref="R8:T8"/>
    <mergeCell ref="U8:V8"/>
    <mergeCell ref="N41:O41"/>
    <mergeCell ref="N42:O42"/>
    <mergeCell ref="N43:O43"/>
    <mergeCell ref="N14:O14"/>
    <mergeCell ref="N15:O15"/>
    <mergeCell ref="N16:O16"/>
    <mergeCell ref="N17:O17"/>
    <mergeCell ref="N18:O18"/>
    <mergeCell ref="N19:O19"/>
    <mergeCell ref="N20:O20"/>
    <mergeCell ref="N21:O21"/>
    <mergeCell ref="N22:O22"/>
  </mergeCells>
  <phoneticPr fontId="5" type="Hiragana"/>
  <conditionalFormatting sqref="A14:C43 K14:K43 P14:V43 E14:G26 E28:G43 H14:H43">
    <cfRule type="expression" dxfId="4" priority="95">
      <formula>$AE14="1"</formula>
    </cfRule>
  </conditionalFormatting>
  <conditionalFormatting sqref="E27:G27">
    <cfRule type="expression" dxfId="3" priority="100">
      <formula>$AE27="1"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BA2AEC-5650-4A1E-B288-BC3CC9AF2C19}">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0547be31-5518-4789-ad72-0caddb0e10e1"/>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44E63AD-CBDF-4723-B77E-FC6341550579}">
  <ds:schemaRefs>
    <ds:schemaRef ds:uri="http://schemas.microsoft.com/DataMashup"/>
  </ds:schemaRefs>
</ds:datastoreItem>
</file>

<file path=customXml/itemProps3.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1D2D6E-D697-42E4-9EBA-32DE5B1B54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12</vt:i4>
      </vt:variant>
    </vt:vector>
  </HeadingPairs>
  <TitlesOfParts>
    <vt:vector size="27" baseType="lpstr">
      <vt:lpstr>年度初振込明細</vt:lpstr>
      <vt:lpstr>はじめに</vt:lpstr>
      <vt:lpstr>【入力用】チーム登録</vt:lpstr>
      <vt:lpstr>【印刷用】チーム登録票</vt:lpstr>
      <vt:lpstr>【入力用】個人登録票</vt:lpstr>
      <vt:lpstr>【印刷用】個人登録票</vt:lpstr>
      <vt:lpstr>【入力用】日本協会登録用紙</vt:lpstr>
      <vt:lpstr>【印刷用】日本協会登録用紙</vt:lpstr>
      <vt:lpstr>【入力用】東西・全日本インカレ申込書</vt:lpstr>
      <vt:lpstr>【印刷用】東西・全日本インカレ申込書</vt:lpstr>
      <vt:lpstr>【入力・提出用】全日本インカレ写真ページ</vt:lpstr>
      <vt:lpstr>blank</vt:lpstr>
      <vt:lpstr>ここから右は不要説も出ていました(全日本の登録には不要です)</vt:lpstr>
      <vt:lpstr>入力シート(個票)</vt:lpstr>
      <vt:lpstr>日ソ追加登録用紙</vt:lpstr>
      <vt:lpstr>【印刷用】チーム登録票!Print_Area</vt:lpstr>
      <vt:lpstr>【印刷用】個人登録票!Print_Area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【入力用】個人登録票!Print_Area</vt:lpstr>
      <vt:lpstr>【入力用】東西・全日本インカレ申込書!Print_Area</vt:lpstr>
      <vt:lpstr>【入力用】日本協会登録用紙!Print_Area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2025-02-25T11:03:47Z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