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showInkAnnotation="0" codeName="ThisWorkbook"/>
  <mc:AlternateContent xmlns:mc="http://schemas.openxmlformats.org/markup-compatibility/2006">
    <mc:Choice Requires="x15">
      <x15ac:absPath xmlns:x15ac="http://schemas.microsoft.com/office/spreadsheetml/2010/11/ac" url="Y:\大学\事務局\教学支援部\100_部内\910_庶務管理関係\0000_個人フォルダ（こちらに移行しました）\2610_伊勢\999_その他（個人）\03.四国地区\★R7\00_登録関連\"/>
    </mc:Choice>
  </mc:AlternateContent>
  <xr:revisionPtr revIDLastSave="0" documentId="13_ncr:1_{30F404BA-993F-4C59-B2E8-C5307FF305C6}" xr6:coauthVersionLast="36" xr6:coauthVersionMax="36" xr10:uidLastSave="{00000000-0000-0000-0000-000000000000}"/>
  <bookViews>
    <workbookView xWindow="0" yWindow="0" windowWidth="24000" windowHeight="9510" tabRatio="1000" firstSheet="5" activeTab="9" xr2:uid="{00000000-000D-0000-FFFF-FFFF00000000}"/>
  </bookViews>
  <sheets>
    <sheet name="年度初振込明細" sheetId="71" r:id="rId1"/>
    <sheet name="はじめに" sheetId="81" r:id="rId2"/>
    <sheet name="【入力用】チーム登録" sheetId="36" r:id="rId3"/>
    <sheet name="【印刷用】チーム登録票" sheetId="15" r:id="rId4"/>
    <sheet name="【入力用】個人登録票" sheetId="79" r:id="rId5"/>
    <sheet name="【印刷用】個人登録票" sheetId="47" r:id="rId6"/>
    <sheet name="【入力用】日本協会登録用紙" sheetId="1" r:id="rId7"/>
    <sheet name="【印刷用】日本協会登録用紙" sheetId="60" r:id="rId8"/>
    <sheet name="【入力用】東西・全日本インカレ申込書" sheetId="9" r:id="rId9"/>
    <sheet name="【印刷用】東西・全日本インカレ申込書" sheetId="56" r:id="rId10"/>
    <sheet name="【入力・提出用】全日本インカレ写真ページ" sheetId="53" r:id="rId11"/>
    <sheet name="blank" sheetId="78" r:id="rId12"/>
    <sheet name="ここから右は不要説も出ていました(全日本の登録には不要です)" sheetId="82" r:id="rId13"/>
    <sheet name="入力シート(個票)" sheetId="39" r:id="rId14"/>
    <sheet name="日ソ追加登録用紙" sheetId="73" r:id="rId15"/>
  </sheets>
  <externalReferences>
    <externalReference r:id="rId16"/>
  </externalReferences>
  <definedNames>
    <definedName name="_xlnm._FilterDatabase" localSheetId="2" hidden="1">【入力用】チーム登録!$H$19:$H$44</definedName>
    <definedName name="_xlnm.Print_Area" localSheetId="3">【印刷用】チーム登録票!$A$1:$H$37</definedName>
    <definedName name="_xlnm.Print_Area" localSheetId="5">【印刷用】個人登録票!$A$1:$P$127</definedName>
    <definedName name="_xlnm.Print_Area" localSheetId="9">【印刷用】東西・全日本インカレ申込書!$B$3:$V$52</definedName>
    <definedName name="_xlnm.Print_Area" localSheetId="7">【印刷用】日本協会登録用紙!$C$2:$AI$133</definedName>
    <definedName name="_xlnm.Print_Area" localSheetId="10">【入力・提出用】全日本インカレ写真ページ!$A$1:$K$25</definedName>
    <definedName name="_xlnm.Print_Area" localSheetId="2">【入力用】チーム登録!$A$1:$E$43</definedName>
    <definedName name="_xlnm.Print_Area" localSheetId="4">【入力用】個人登録票!$A$1:$AB$127</definedName>
    <definedName name="_xlnm.Print_Area" localSheetId="8">【入力用】東西・全日本インカレ申込書!$B$3:$V$52</definedName>
    <definedName name="_xlnm.Print_Area" localSheetId="6">【入力用】日本協会登録用紙!$C$2:$AI$133</definedName>
    <definedName name="_xlnm.Print_Area" localSheetId="14">日ソ追加登録用紙!$B$1:$R$31</definedName>
    <definedName name="_xlnm.Print_Area" localSheetId="13">'入力シート(個票)'!$A$1:$P$7</definedName>
    <definedName name="_xlnm.Print_Area" localSheetId="0">年度初振込明細!$A$2:$J$16</definedName>
    <definedName name="大学" localSheetId="5">【印刷用】個人登録票!#REF!</definedName>
    <definedName name="大学" localSheetId="2">【入力用】チーム登録!#REF!</definedName>
    <definedName name="大学" localSheetId="4">【入力用】個人登録票!#REF!</definedName>
    <definedName name="大学" localSheetId="13">'入力シート(個票)'!#REF!</definedName>
  </definedNames>
  <calcPr calcId="191029"/>
</workbook>
</file>

<file path=xl/calcChain.xml><?xml version="1.0" encoding="utf-8"?>
<calcChain xmlns="http://schemas.openxmlformats.org/spreadsheetml/2006/main">
  <c r="A67" i="47" l="1"/>
  <c r="A66" i="47"/>
  <c r="A65" i="47"/>
  <c r="A64" i="47"/>
  <c r="A63" i="47"/>
  <c r="A62" i="47"/>
  <c r="A61" i="47"/>
  <c r="A123" i="47"/>
  <c r="A124" i="47"/>
  <c r="A125" i="47"/>
  <c r="A126" i="47"/>
  <c r="A127" i="47"/>
  <c r="B61" i="47"/>
  <c r="B62" i="47"/>
  <c r="B63" i="47"/>
  <c r="B64" i="47"/>
  <c r="B65"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1" i="47"/>
  <c r="A112" i="47"/>
  <c r="A113" i="47"/>
  <c r="A114" i="47"/>
  <c r="A115" i="47"/>
  <c r="A116" i="47"/>
  <c r="A117" i="47"/>
  <c r="A118" i="47"/>
  <c r="A119" i="47"/>
  <c r="A120" i="47"/>
  <c r="A121" i="47"/>
  <c r="A122" i="47"/>
  <c r="K52" i="56" l="1"/>
  <c r="I52" i="56"/>
  <c r="G52" i="56"/>
  <c r="E52" i="56"/>
  <c r="L48" i="56"/>
  <c r="E48" i="56"/>
  <c r="M49" i="56"/>
  <c r="S46" i="56"/>
  <c r="P46" i="56"/>
  <c r="M46" i="56"/>
  <c r="I46" i="56"/>
  <c r="B46" i="56"/>
  <c r="B1" i="56"/>
  <c r="A15" i="56"/>
  <c r="C15" i="56" s="1"/>
  <c r="A16" i="56"/>
  <c r="A17" i="56"/>
  <c r="S17" i="56" s="1"/>
  <c r="A18" i="56"/>
  <c r="A19" i="56"/>
  <c r="T19" i="56" s="1"/>
  <c r="A20" i="56"/>
  <c r="A21" i="56"/>
  <c r="T21" i="56" s="1"/>
  <c r="A22" i="56"/>
  <c r="T22" i="56" s="1"/>
  <c r="A23" i="56"/>
  <c r="S23" i="56" s="1"/>
  <c r="A24" i="56"/>
  <c r="A25" i="56"/>
  <c r="S25" i="56" s="1"/>
  <c r="A26" i="56"/>
  <c r="A27" i="56"/>
  <c r="S27" i="56" s="1"/>
  <c r="A28" i="56"/>
  <c r="A29" i="56"/>
  <c r="S29" i="56" s="1"/>
  <c r="A30" i="56"/>
  <c r="T30" i="56" s="1"/>
  <c r="A31" i="56"/>
  <c r="T31" i="56" s="1"/>
  <c r="A32" i="56"/>
  <c r="A33" i="56"/>
  <c r="T33" i="56" s="1"/>
  <c r="A34" i="56"/>
  <c r="A35" i="56"/>
  <c r="T35" i="56" s="1"/>
  <c r="A36" i="56"/>
  <c r="A37" i="56"/>
  <c r="T37" i="56" s="1"/>
  <c r="A38" i="56"/>
  <c r="T38" i="56" s="1"/>
  <c r="A39" i="56"/>
  <c r="S39" i="56" s="1"/>
  <c r="A40" i="56"/>
  <c r="A41" i="56"/>
  <c r="S41" i="56" s="1"/>
  <c r="A42" i="56"/>
  <c r="A43" i="56"/>
  <c r="T43" i="56" s="1"/>
  <c r="A14" i="56"/>
  <c r="T14" i="56" s="1"/>
  <c r="P18" i="56"/>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14" i="56"/>
  <c r="J8" i="56"/>
  <c r="J9" i="56"/>
  <c r="J7" i="56"/>
  <c r="H43" i="56"/>
  <c r="E43" i="56"/>
  <c r="T42" i="56"/>
  <c r="S42" i="56"/>
  <c r="P42" i="56"/>
  <c r="K42" i="56"/>
  <c r="H42" i="56"/>
  <c r="G42" i="56"/>
  <c r="E42" i="56"/>
  <c r="C42" i="56"/>
  <c r="T41" i="56"/>
  <c r="P41" i="56"/>
  <c r="H41" i="56"/>
  <c r="E41" i="56"/>
  <c r="T40" i="56"/>
  <c r="S40" i="56"/>
  <c r="P40" i="56"/>
  <c r="K40" i="56"/>
  <c r="H40" i="56"/>
  <c r="G40" i="56"/>
  <c r="E40" i="56"/>
  <c r="C40" i="56"/>
  <c r="T39" i="56"/>
  <c r="P39" i="56"/>
  <c r="H39" i="56"/>
  <c r="E39" i="56"/>
  <c r="C38" i="56"/>
  <c r="S37" i="56"/>
  <c r="K37" i="56"/>
  <c r="G37" i="56"/>
  <c r="C37" i="56"/>
  <c r="T36" i="56"/>
  <c r="S36" i="56"/>
  <c r="P36" i="56"/>
  <c r="K36" i="56"/>
  <c r="H36" i="56"/>
  <c r="G36" i="56"/>
  <c r="E36" i="56"/>
  <c r="C36" i="56"/>
  <c r="S35" i="56"/>
  <c r="K35" i="56"/>
  <c r="G35" i="56"/>
  <c r="C35" i="56"/>
  <c r="T34" i="56"/>
  <c r="S34" i="56"/>
  <c r="P34" i="56"/>
  <c r="K34" i="56"/>
  <c r="H34" i="56"/>
  <c r="G34" i="56"/>
  <c r="E34" i="56"/>
  <c r="C34" i="56"/>
  <c r="S33" i="56"/>
  <c r="K33" i="56"/>
  <c r="G33" i="56"/>
  <c r="C33" i="56"/>
  <c r="T32" i="56"/>
  <c r="S32" i="56"/>
  <c r="P32" i="56"/>
  <c r="K32" i="56"/>
  <c r="H32" i="56"/>
  <c r="G32" i="56"/>
  <c r="E32" i="56"/>
  <c r="C32" i="56"/>
  <c r="S31" i="56"/>
  <c r="K31" i="56"/>
  <c r="G31" i="56"/>
  <c r="C31" i="56"/>
  <c r="C30" i="56"/>
  <c r="T29" i="56"/>
  <c r="P29" i="56"/>
  <c r="H29" i="56"/>
  <c r="E29" i="56"/>
  <c r="T28" i="56"/>
  <c r="S28" i="56"/>
  <c r="P28" i="56"/>
  <c r="K28" i="56"/>
  <c r="H28" i="56"/>
  <c r="G28" i="56"/>
  <c r="E28" i="56"/>
  <c r="C28" i="56"/>
  <c r="T27" i="56"/>
  <c r="P27" i="56"/>
  <c r="H27" i="56"/>
  <c r="E27" i="56"/>
  <c r="T26" i="56"/>
  <c r="S26" i="56"/>
  <c r="P26" i="56"/>
  <c r="K26" i="56"/>
  <c r="H26" i="56"/>
  <c r="G26" i="56"/>
  <c r="E26" i="56"/>
  <c r="C26" i="56"/>
  <c r="T25" i="56"/>
  <c r="P25" i="56"/>
  <c r="H25" i="56"/>
  <c r="E25" i="56"/>
  <c r="T24" i="56"/>
  <c r="S24" i="56"/>
  <c r="P24" i="56"/>
  <c r="K24" i="56"/>
  <c r="H24" i="56"/>
  <c r="G24" i="56"/>
  <c r="E24" i="56"/>
  <c r="C24" i="56"/>
  <c r="T23" i="56"/>
  <c r="P23" i="56"/>
  <c r="H23" i="56"/>
  <c r="E23" i="56"/>
  <c r="C22" i="56"/>
  <c r="S21" i="56"/>
  <c r="K21" i="56"/>
  <c r="G21" i="56"/>
  <c r="C21" i="56"/>
  <c r="T20" i="56"/>
  <c r="S20" i="56"/>
  <c r="P20" i="56"/>
  <c r="K20" i="56"/>
  <c r="H20" i="56"/>
  <c r="G20" i="56"/>
  <c r="E20" i="56"/>
  <c r="C20" i="56"/>
  <c r="S19" i="56"/>
  <c r="K19" i="56"/>
  <c r="G19" i="56"/>
  <c r="C19" i="56"/>
  <c r="T18" i="56"/>
  <c r="S18" i="56"/>
  <c r="K18" i="56"/>
  <c r="H18" i="56"/>
  <c r="G18" i="56"/>
  <c r="E18" i="56"/>
  <c r="C18" i="56"/>
  <c r="T17" i="56"/>
  <c r="P17" i="56"/>
  <c r="H17" i="56"/>
  <c r="E17" i="56"/>
  <c r="T16" i="56"/>
  <c r="S16" i="56"/>
  <c r="P16" i="56"/>
  <c r="K16" i="56"/>
  <c r="H16" i="56"/>
  <c r="G16" i="56"/>
  <c r="E16" i="56"/>
  <c r="C16" i="56"/>
  <c r="T15" i="56"/>
  <c r="P15" i="56"/>
  <c r="H15" i="56"/>
  <c r="E15" i="56"/>
  <c r="C14" i="56"/>
  <c r="O9" i="56"/>
  <c r="F9" i="56"/>
  <c r="O8" i="56"/>
  <c r="F8" i="56"/>
  <c r="O7" i="56"/>
  <c r="F7" i="56"/>
  <c r="O6" i="56"/>
  <c r="F6" i="56"/>
  <c r="E5" i="56"/>
  <c r="J3" i="56"/>
  <c r="E3" i="56"/>
  <c r="E4" i="56"/>
  <c r="G15" i="56" l="1"/>
  <c r="K15" i="56"/>
  <c r="S15" i="56"/>
  <c r="C17" i="56"/>
  <c r="G17" i="56"/>
  <c r="K17" i="56"/>
  <c r="E19" i="56"/>
  <c r="H19" i="56"/>
  <c r="P19" i="56"/>
  <c r="E21" i="56"/>
  <c r="H21" i="56"/>
  <c r="P21" i="56"/>
  <c r="C23" i="56"/>
  <c r="G23" i="56"/>
  <c r="K23" i="56"/>
  <c r="C25" i="56"/>
  <c r="G25" i="56"/>
  <c r="K25" i="56"/>
  <c r="C27" i="56"/>
  <c r="G27" i="56"/>
  <c r="K27" i="56"/>
  <c r="C29" i="56"/>
  <c r="G29" i="56"/>
  <c r="K29" i="56"/>
  <c r="E31" i="56"/>
  <c r="H31" i="56"/>
  <c r="P31" i="56"/>
  <c r="E33" i="56"/>
  <c r="H33" i="56"/>
  <c r="P33" i="56"/>
  <c r="E35" i="56"/>
  <c r="H35" i="56"/>
  <c r="P35" i="56"/>
  <c r="E37" i="56"/>
  <c r="H37" i="56"/>
  <c r="P37" i="56"/>
  <c r="C39" i="56"/>
  <c r="G39" i="56"/>
  <c r="K39" i="56"/>
  <c r="C41" i="56"/>
  <c r="G41" i="56"/>
  <c r="K41" i="56"/>
  <c r="C43" i="56"/>
  <c r="G43" i="56"/>
  <c r="E22" i="56"/>
  <c r="E30" i="56"/>
  <c r="E38" i="56"/>
  <c r="G22" i="56"/>
  <c r="G30" i="56"/>
  <c r="G38" i="56"/>
  <c r="H22" i="56"/>
  <c r="H30" i="56"/>
  <c r="H38" i="56"/>
  <c r="K22" i="56"/>
  <c r="K30" i="56"/>
  <c r="K38" i="56"/>
  <c r="K43" i="56"/>
  <c r="P22" i="56"/>
  <c r="P30" i="56"/>
  <c r="P38" i="56"/>
  <c r="P43" i="56"/>
  <c r="S22" i="56"/>
  <c r="S30" i="56"/>
  <c r="S38" i="56"/>
  <c r="S43" i="56"/>
  <c r="H14" i="56"/>
  <c r="E14" i="56"/>
  <c r="G14" i="56"/>
  <c r="S14" i="56"/>
  <c r="K14" i="56"/>
  <c r="P14" i="56"/>
  <c r="G23" i="60"/>
  <c r="E23" i="60"/>
  <c r="AI130" i="60"/>
  <c r="AH130" i="60"/>
  <c r="AE130" i="60"/>
  <c r="AB130" i="60"/>
  <c r="AA130" i="60"/>
  <c r="AG130" i="60" s="1"/>
  <c r="AI129" i="60"/>
  <c r="AH129" i="60"/>
  <c r="AE129" i="60"/>
  <c r="AB129" i="60"/>
  <c r="AA129" i="60"/>
  <c r="AG129" i="60" s="1"/>
  <c r="AI128" i="60"/>
  <c r="AH128" i="60"/>
  <c r="AE128" i="60"/>
  <c r="AB128" i="60"/>
  <c r="AA128" i="60"/>
  <c r="AG128" i="60" s="1"/>
  <c r="AI127" i="60"/>
  <c r="AH127" i="60"/>
  <c r="AE127" i="60"/>
  <c r="AB127" i="60"/>
  <c r="AA127" i="60"/>
  <c r="AG127" i="60" s="1"/>
  <c r="AI126" i="60"/>
  <c r="AH126" i="60"/>
  <c r="AE126" i="60"/>
  <c r="AB126" i="60"/>
  <c r="AA126" i="60"/>
  <c r="AG126" i="60" s="1"/>
  <c r="AI125" i="60"/>
  <c r="AH125" i="60"/>
  <c r="AE125" i="60"/>
  <c r="AB125" i="60"/>
  <c r="AA125" i="60"/>
  <c r="AG125" i="60" s="1"/>
  <c r="AI124" i="60"/>
  <c r="AH124" i="60"/>
  <c r="AE124" i="60"/>
  <c r="AB124" i="60"/>
  <c r="AA124" i="60"/>
  <c r="AG124" i="60" s="1"/>
  <c r="AI123" i="60"/>
  <c r="AH123" i="60"/>
  <c r="AE123" i="60"/>
  <c r="AB123" i="60"/>
  <c r="AA123" i="60"/>
  <c r="AG123" i="60" s="1"/>
  <c r="AI122" i="60"/>
  <c r="AH122" i="60"/>
  <c r="AE122" i="60"/>
  <c r="AB122" i="60"/>
  <c r="AA122" i="60"/>
  <c r="AG122" i="60" s="1"/>
  <c r="AI121" i="60"/>
  <c r="AH121" i="60"/>
  <c r="AE121" i="60"/>
  <c r="AB121" i="60"/>
  <c r="AA121" i="60"/>
  <c r="AG121" i="60" s="1"/>
  <c r="AI120" i="60"/>
  <c r="AH120" i="60"/>
  <c r="AE120" i="60"/>
  <c r="AB120" i="60"/>
  <c r="AA120" i="60"/>
  <c r="AG120" i="60" s="1"/>
  <c r="AI119" i="60"/>
  <c r="AH119" i="60"/>
  <c r="AE119" i="60"/>
  <c r="AB119" i="60"/>
  <c r="AA119" i="60"/>
  <c r="AG119" i="60" s="1"/>
  <c r="AI117" i="60"/>
  <c r="AH117" i="60"/>
  <c r="AE117" i="60"/>
  <c r="AB117" i="60"/>
  <c r="AA117" i="60"/>
  <c r="AG117" i="60" s="1"/>
  <c r="AI115" i="60"/>
  <c r="AH115" i="60"/>
  <c r="AE115" i="60"/>
  <c r="AB115" i="60"/>
  <c r="AA115" i="60"/>
  <c r="AG115" i="60" s="1"/>
  <c r="AI113" i="60"/>
  <c r="AH113" i="60"/>
  <c r="AE113" i="60"/>
  <c r="AB113" i="60"/>
  <c r="AA113" i="60"/>
  <c r="AG113" i="60" s="1"/>
  <c r="AI111" i="60"/>
  <c r="AH111" i="60"/>
  <c r="AE111" i="60"/>
  <c r="AB111" i="60"/>
  <c r="AA111" i="60"/>
  <c r="AG111" i="60" s="1"/>
  <c r="W130" i="60"/>
  <c r="O130" i="60"/>
  <c r="G130" i="60"/>
  <c r="E130" i="60"/>
  <c r="C130" i="60"/>
  <c r="I130" i="60" s="1"/>
  <c r="W129" i="60"/>
  <c r="O129" i="60"/>
  <c r="G129" i="60"/>
  <c r="E129" i="60"/>
  <c r="C129" i="60"/>
  <c r="I129" i="60" s="1"/>
  <c r="W128" i="60"/>
  <c r="O128" i="60"/>
  <c r="G128" i="60"/>
  <c r="E128" i="60"/>
  <c r="C128" i="60"/>
  <c r="I128" i="60" s="1"/>
  <c r="W127" i="60"/>
  <c r="O127" i="60"/>
  <c r="G127" i="60"/>
  <c r="E127" i="60"/>
  <c r="C127" i="60"/>
  <c r="I127" i="60" s="1"/>
  <c r="W126" i="60"/>
  <c r="O126" i="60"/>
  <c r="G126" i="60"/>
  <c r="E126" i="60"/>
  <c r="C126" i="60"/>
  <c r="I126" i="60" s="1"/>
  <c r="W125" i="60"/>
  <c r="O125" i="60"/>
  <c r="G125" i="60"/>
  <c r="E125" i="60"/>
  <c r="C125" i="60"/>
  <c r="I125" i="60" s="1"/>
  <c r="W124" i="60"/>
  <c r="O124" i="60"/>
  <c r="G124" i="60"/>
  <c r="E124" i="60"/>
  <c r="C124" i="60"/>
  <c r="I124" i="60" s="1"/>
  <c r="W123" i="60"/>
  <c r="O123" i="60"/>
  <c r="G123" i="60"/>
  <c r="E123" i="60"/>
  <c r="C123" i="60"/>
  <c r="I123" i="60" s="1"/>
  <c r="W122" i="60"/>
  <c r="O122" i="60"/>
  <c r="G122" i="60"/>
  <c r="E122" i="60"/>
  <c r="C122" i="60"/>
  <c r="I122" i="60" s="1"/>
  <c r="W121" i="60"/>
  <c r="O121" i="60"/>
  <c r="G121" i="60"/>
  <c r="E121" i="60"/>
  <c r="C121" i="60"/>
  <c r="I121" i="60" s="1"/>
  <c r="W120" i="60"/>
  <c r="O120" i="60"/>
  <c r="G120" i="60"/>
  <c r="E120" i="60"/>
  <c r="C120" i="60"/>
  <c r="I120" i="60" s="1"/>
  <c r="W119" i="60"/>
  <c r="O119" i="60"/>
  <c r="G119" i="60"/>
  <c r="E119" i="60"/>
  <c r="C119" i="60"/>
  <c r="I119" i="60" s="1"/>
  <c r="AI97" i="60"/>
  <c r="AH97" i="60"/>
  <c r="AE97" i="60"/>
  <c r="AB97" i="60"/>
  <c r="AA97" i="60"/>
  <c r="AG97" i="60" s="1"/>
  <c r="AI96" i="60"/>
  <c r="AH96" i="60"/>
  <c r="AE96" i="60"/>
  <c r="AB96" i="60"/>
  <c r="AA96" i="60"/>
  <c r="AG96" i="60" s="1"/>
  <c r="AI95" i="60"/>
  <c r="AH95" i="60"/>
  <c r="AE95" i="60"/>
  <c r="AB95" i="60"/>
  <c r="AA95" i="60"/>
  <c r="AG95" i="60" s="1"/>
  <c r="AI94" i="60"/>
  <c r="AH94" i="60"/>
  <c r="AE94" i="60"/>
  <c r="AB94" i="60"/>
  <c r="AA94" i="60"/>
  <c r="AG94" i="60" s="1"/>
  <c r="AI93" i="60"/>
  <c r="AH93" i="60"/>
  <c r="AE93" i="60"/>
  <c r="AB93" i="60"/>
  <c r="AA93" i="60"/>
  <c r="AG93" i="60" s="1"/>
  <c r="AI92" i="60"/>
  <c r="AH92" i="60"/>
  <c r="AE92" i="60"/>
  <c r="AB92" i="60"/>
  <c r="AA92" i="60"/>
  <c r="AG92" i="60" s="1"/>
  <c r="AI91" i="60"/>
  <c r="AH91" i="60"/>
  <c r="AE91" i="60"/>
  <c r="AB91" i="60"/>
  <c r="AA91" i="60"/>
  <c r="AG91" i="60" s="1"/>
  <c r="AI90" i="60"/>
  <c r="AH90" i="60"/>
  <c r="AE90" i="60"/>
  <c r="AB90" i="60"/>
  <c r="AA90" i="60"/>
  <c r="AG90" i="60" s="1"/>
  <c r="AI89" i="60"/>
  <c r="AH89" i="60"/>
  <c r="AE89" i="60"/>
  <c r="AB89" i="60"/>
  <c r="AA89" i="60"/>
  <c r="AG89" i="60" s="1"/>
  <c r="AI88" i="60"/>
  <c r="AH88" i="60"/>
  <c r="AE88" i="60"/>
  <c r="AB88" i="60"/>
  <c r="AA88" i="60"/>
  <c r="AG88" i="60" s="1"/>
  <c r="AI87" i="60"/>
  <c r="AH87" i="60"/>
  <c r="AE87" i="60"/>
  <c r="AB87" i="60"/>
  <c r="AA87" i="60"/>
  <c r="AG87" i="60" s="1"/>
  <c r="AI86" i="60"/>
  <c r="AH86" i="60"/>
  <c r="AE86" i="60"/>
  <c r="AB86" i="60"/>
  <c r="AA86" i="60"/>
  <c r="AG86" i="60" s="1"/>
  <c r="AI84" i="60"/>
  <c r="AH84" i="60"/>
  <c r="AE84" i="60"/>
  <c r="AB84" i="60"/>
  <c r="AA84" i="60"/>
  <c r="AG84" i="60" s="1"/>
  <c r="AI82" i="60"/>
  <c r="AH82" i="60"/>
  <c r="AE82" i="60"/>
  <c r="AB82" i="60"/>
  <c r="AA82" i="60"/>
  <c r="AG82" i="60" s="1"/>
  <c r="AI80" i="60"/>
  <c r="AH80" i="60"/>
  <c r="AE80" i="60"/>
  <c r="AB80" i="60"/>
  <c r="AA80" i="60"/>
  <c r="AG80" i="60" s="1"/>
  <c r="AI78" i="60"/>
  <c r="AH78" i="60"/>
  <c r="AE78" i="60"/>
  <c r="AB78" i="60"/>
  <c r="AA78" i="60"/>
  <c r="AG78" i="60" s="1"/>
  <c r="W97" i="60"/>
  <c r="O97" i="60"/>
  <c r="G97" i="60"/>
  <c r="E97" i="60"/>
  <c r="C97" i="60"/>
  <c r="I97" i="60" s="1"/>
  <c r="W96" i="60"/>
  <c r="O96" i="60"/>
  <c r="G96" i="60"/>
  <c r="E96" i="60"/>
  <c r="C96" i="60"/>
  <c r="I96" i="60" s="1"/>
  <c r="W95" i="60"/>
  <c r="O95" i="60"/>
  <c r="G95" i="60"/>
  <c r="E95" i="60"/>
  <c r="C95" i="60"/>
  <c r="I95" i="60" s="1"/>
  <c r="W94" i="60"/>
  <c r="O94" i="60"/>
  <c r="G94" i="60"/>
  <c r="E94" i="60"/>
  <c r="C94" i="60"/>
  <c r="I94" i="60" s="1"/>
  <c r="W93" i="60"/>
  <c r="O93" i="60"/>
  <c r="G93" i="60"/>
  <c r="E93" i="60"/>
  <c r="C93" i="60"/>
  <c r="I93" i="60" s="1"/>
  <c r="W92" i="60"/>
  <c r="O92" i="60"/>
  <c r="G92" i="60"/>
  <c r="E92" i="60"/>
  <c r="C92" i="60"/>
  <c r="I92" i="60" s="1"/>
  <c r="W91" i="60"/>
  <c r="O91" i="60"/>
  <c r="G91" i="60"/>
  <c r="E91" i="60"/>
  <c r="C91" i="60"/>
  <c r="I91" i="60" s="1"/>
  <c r="W90" i="60"/>
  <c r="O90" i="60"/>
  <c r="G90" i="60"/>
  <c r="E90" i="60"/>
  <c r="C90" i="60"/>
  <c r="I90" i="60" s="1"/>
  <c r="W89" i="60"/>
  <c r="O89" i="60"/>
  <c r="G89" i="60"/>
  <c r="E89" i="60"/>
  <c r="C89" i="60"/>
  <c r="I89" i="60" s="1"/>
  <c r="W88" i="60"/>
  <c r="O88" i="60"/>
  <c r="G88" i="60"/>
  <c r="E88" i="60"/>
  <c r="C88" i="60"/>
  <c r="I88" i="60" s="1"/>
  <c r="W87" i="60"/>
  <c r="O87" i="60"/>
  <c r="G87" i="60"/>
  <c r="E87" i="60"/>
  <c r="C87" i="60"/>
  <c r="I87" i="60" s="1"/>
  <c r="C86" i="60"/>
  <c r="I86" i="60" s="1"/>
  <c r="W86" i="60"/>
  <c r="O86" i="60"/>
  <c r="G86" i="60"/>
  <c r="E86" i="60"/>
  <c r="AI64" i="60"/>
  <c r="AH64" i="60"/>
  <c r="AE64" i="60"/>
  <c r="AB64" i="60"/>
  <c r="AA64" i="60"/>
  <c r="AG64" i="60" s="1"/>
  <c r="AI63" i="60"/>
  <c r="AH63" i="60"/>
  <c r="AE63" i="60"/>
  <c r="AB63" i="60"/>
  <c r="AA63" i="60"/>
  <c r="AG63" i="60" s="1"/>
  <c r="AI62" i="60"/>
  <c r="AH62" i="60"/>
  <c r="AE62" i="60"/>
  <c r="AB62" i="60"/>
  <c r="AA62" i="60"/>
  <c r="AG62" i="60" s="1"/>
  <c r="AI61" i="60"/>
  <c r="AH61" i="60"/>
  <c r="AE61" i="60"/>
  <c r="AB61" i="60"/>
  <c r="AA61" i="60"/>
  <c r="AG61" i="60" s="1"/>
  <c r="AI60" i="60"/>
  <c r="AH60" i="60"/>
  <c r="AE60" i="60"/>
  <c r="AB60" i="60"/>
  <c r="AA60" i="60"/>
  <c r="AG60" i="60" s="1"/>
  <c r="AI59" i="60"/>
  <c r="AH59" i="60"/>
  <c r="AE59" i="60"/>
  <c r="AB59" i="60"/>
  <c r="AA59" i="60"/>
  <c r="AG59" i="60" s="1"/>
  <c r="AI58" i="60"/>
  <c r="AH58" i="60"/>
  <c r="AE58" i="60"/>
  <c r="AB58" i="60"/>
  <c r="AA58" i="60"/>
  <c r="AG58" i="60" s="1"/>
  <c r="AI57" i="60"/>
  <c r="AH57" i="60"/>
  <c r="AE57" i="60"/>
  <c r="AB57" i="60"/>
  <c r="AA57" i="60"/>
  <c r="AG57" i="60" s="1"/>
  <c r="AI56" i="60"/>
  <c r="AH56" i="60"/>
  <c r="AE56" i="60"/>
  <c r="AB56" i="60"/>
  <c r="AA56" i="60"/>
  <c r="AG56" i="60" s="1"/>
  <c r="AI55" i="60"/>
  <c r="AH55" i="60"/>
  <c r="AE55" i="60"/>
  <c r="AB55" i="60"/>
  <c r="AA55" i="60"/>
  <c r="AG55" i="60" s="1"/>
  <c r="AI54" i="60"/>
  <c r="AH54" i="60"/>
  <c r="AE54" i="60"/>
  <c r="AB54" i="60"/>
  <c r="AA54" i="60"/>
  <c r="AG54" i="60" s="1"/>
  <c r="AI53" i="60"/>
  <c r="AH53" i="60"/>
  <c r="AE53" i="60"/>
  <c r="AB53" i="60"/>
  <c r="AA53" i="60"/>
  <c r="AG53" i="60" s="1"/>
  <c r="AI51" i="60"/>
  <c r="AH51" i="60"/>
  <c r="AE51" i="60"/>
  <c r="AB51" i="60"/>
  <c r="AA51" i="60"/>
  <c r="AG51" i="60" s="1"/>
  <c r="AI49" i="60"/>
  <c r="AH49" i="60"/>
  <c r="AE49" i="60"/>
  <c r="AB49" i="60"/>
  <c r="AA49" i="60"/>
  <c r="AG49" i="60" s="1"/>
  <c r="AI47" i="60"/>
  <c r="AH47" i="60"/>
  <c r="AE47" i="60"/>
  <c r="AB47" i="60"/>
  <c r="AA47" i="60"/>
  <c r="AG47" i="60" s="1"/>
  <c r="AI45" i="60"/>
  <c r="AH45" i="60"/>
  <c r="AE45" i="60"/>
  <c r="AB45" i="60"/>
  <c r="AA45" i="60"/>
  <c r="AG45" i="60" s="1"/>
  <c r="AK45" i="60"/>
  <c r="W64" i="60"/>
  <c r="O64" i="60"/>
  <c r="G64" i="60"/>
  <c r="E64" i="60"/>
  <c r="C64" i="60"/>
  <c r="I64" i="60" s="1"/>
  <c r="W63" i="60"/>
  <c r="O63" i="60"/>
  <c r="G63" i="60"/>
  <c r="E63" i="60"/>
  <c r="C63" i="60"/>
  <c r="I63" i="60" s="1"/>
  <c r="W62" i="60"/>
  <c r="O62" i="60"/>
  <c r="G62" i="60"/>
  <c r="E62" i="60"/>
  <c r="C62" i="60"/>
  <c r="I62" i="60" s="1"/>
  <c r="W61" i="60"/>
  <c r="O61" i="60"/>
  <c r="G61" i="60"/>
  <c r="E61" i="60"/>
  <c r="C61" i="60"/>
  <c r="I61" i="60" s="1"/>
  <c r="W60" i="60"/>
  <c r="O60" i="60"/>
  <c r="G60" i="60"/>
  <c r="E60" i="60"/>
  <c r="C60" i="60"/>
  <c r="I60" i="60" s="1"/>
  <c r="W59" i="60"/>
  <c r="O59" i="60"/>
  <c r="G59" i="60"/>
  <c r="E59" i="60"/>
  <c r="C59" i="60"/>
  <c r="I59" i="60" s="1"/>
  <c r="W58" i="60"/>
  <c r="O58" i="60"/>
  <c r="G58" i="60"/>
  <c r="E58" i="60"/>
  <c r="C58" i="60"/>
  <c r="I58" i="60" s="1"/>
  <c r="W57" i="60"/>
  <c r="O57" i="60"/>
  <c r="G57" i="60"/>
  <c r="E57" i="60"/>
  <c r="C57" i="60"/>
  <c r="I57" i="60" s="1"/>
  <c r="W56" i="60"/>
  <c r="O56" i="60"/>
  <c r="G56" i="60"/>
  <c r="E56" i="60"/>
  <c r="C56" i="60"/>
  <c r="I56" i="60" s="1"/>
  <c r="W55" i="60"/>
  <c r="O55" i="60"/>
  <c r="G55" i="60"/>
  <c r="E55" i="60"/>
  <c r="C55" i="60"/>
  <c r="I55" i="60" s="1"/>
  <c r="W54" i="60"/>
  <c r="O54" i="60"/>
  <c r="G54" i="60"/>
  <c r="E54" i="60"/>
  <c r="C54" i="60"/>
  <c r="I54" i="60" s="1"/>
  <c r="C53" i="60"/>
  <c r="I53" i="60" s="1"/>
  <c r="C24" i="60"/>
  <c r="W53" i="60"/>
  <c r="O53" i="60"/>
  <c r="G53" i="60"/>
  <c r="E53" i="60"/>
  <c r="G21" i="60"/>
  <c r="G22" i="60"/>
  <c r="G20" i="60"/>
  <c r="E21" i="60"/>
  <c r="E22" i="60"/>
  <c r="E20" i="60"/>
  <c r="C21" i="60"/>
  <c r="C22" i="60"/>
  <c r="C20" i="60"/>
  <c r="N15" i="73" a="1"/>
  <c r="N15" i="73" s="1"/>
  <c r="N16" i="73" a="1"/>
  <c r="N16" i="73" s="1"/>
  <c r="N17" i="73" a="1"/>
  <c r="N17" i="73" s="1"/>
  <c r="N18" i="73" a="1"/>
  <c r="N18" i="73" s="1"/>
  <c r="N19" i="73" a="1"/>
  <c r="N19" i="73" s="1"/>
  <c r="N20" i="73" a="1"/>
  <c r="N20" i="73" s="1"/>
  <c r="N21" i="73" a="1"/>
  <c r="N21" i="73" s="1"/>
  <c r="N22" i="73" a="1"/>
  <c r="N22" i="73" s="1"/>
  <c r="N23" i="73" a="1"/>
  <c r="N23" i="73" s="1"/>
  <c r="N24" i="73" a="1"/>
  <c r="N24" i="73" s="1"/>
  <c r="N25" i="73" a="1"/>
  <c r="N25" i="73" s="1"/>
  <c r="N26" i="73" a="1"/>
  <c r="N26" i="73" s="1"/>
  <c r="N27" i="73" a="1"/>
  <c r="N27" i="73" s="1"/>
  <c r="N28" i="73" a="1"/>
  <c r="N28" i="73" s="1"/>
  <c r="M15" i="73" a="1"/>
  <c r="M15" i="73" s="1"/>
  <c r="M16" i="73" a="1"/>
  <c r="M16" i="73" s="1"/>
  <c r="M17" i="73" a="1"/>
  <c r="M17" i="73" s="1"/>
  <c r="M18" i="73" a="1"/>
  <c r="M18" i="73" s="1"/>
  <c r="M19" i="73" a="1"/>
  <c r="M19" i="73" s="1"/>
  <c r="M20" i="73" a="1"/>
  <c r="M20" i="73" s="1"/>
  <c r="M21" i="73" a="1"/>
  <c r="M21" i="73" s="1"/>
  <c r="M22" i="73" a="1"/>
  <c r="M22" i="73" s="1"/>
  <c r="M23" i="73" a="1"/>
  <c r="M23" i="73" s="1"/>
  <c r="M24" i="73" a="1"/>
  <c r="M24" i="73" s="1"/>
  <c r="M25" i="73" a="1"/>
  <c r="M25" i="73" s="1"/>
  <c r="M26" i="73" a="1"/>
  <c r="M26" i="73" s="1"/>
  <c r="M27" i="73" a="1"/>
  <c r="M27" i="73" s="1"/>
  <c r="M28" i="73" a="1"/>
  <c r="M28" i="73" s="1"/>
  <c r="K15" i="73"/>
  <c r="K16" i="73"/>
  <c r="K17" i="73"/>
  <c r="K18" i="73"/>
  <c r="K19" i="73"/>
  <c r="K20" i="73"/>
  <c r="K21" i="73"/>
  <c r="K22" i="73"/>
  <c r="K23" i="73"/>
  <c r="K24" i="73"/>
  <c r="K25" i="73"/>
  <c r="K26" i="73"/>
  <c r="K27" i="73"/>
  <c r="K28" i="73"/>
  <c r="H15" i="73" a="1"/>
  <c r="H15" i="73" s="1"/>
  <c r="H16" i="73" a="1"/>
  <c r="H16" i="73" s="1"/>
  <c r="H17" i="73" a="1"/>
  <c r="H17" i="73" s="1"/>
  <c r="H18" i="73" a="1"/>
  <c r="H18" i="73" s="1"/>
  <c r="H19" i="73" a="1"/>
  <c r="H19" i="73" s="1"/>
  <c r="H20" i="73" a="1"/>
  <c r="H20" i="73" s="1"/>
  <c r="H21" i="73" a="1"/>
  <c r="H21" i="73" s="1"/>
  <c r="H22" i="73" a="1"/>
  <c r="H22" i="73" s="1"/>
  <c r="H23" i="73" a="1"/>
  <c r="H23" i="73" s="1"/>
  <c r="H24" i="73" a="1"/>
  <c r="H24" i="73" s="1"/>
  <c r="H25" i="73" a="1"/>
  <c r="H25" i="73" s="1"/>
  <c r="H26" i="73" a="1"/>
  <c r="H26" i="73" s="1"/>
  <c r="H27" i="73" a="1"/>
  <c r="H27" i="73" s="1"/>
  <c r="H28" i="73" a="1"/>
  <c r="H28" i="73" s="1"/>
  <c r="E15" i="73" a="1"/>
  <c r="E15" i="73" s="1"/>
  <c r="E16" i="73" a="1"/>
  <c r="E16" i="73" s="1"/>
  <c r="E17" i="73" a="1"/>
  <c r="E17" i="73" s="1"/>
  <c r="E18" i="73" a="1"/>
  <c r="E18" i="73" s="1"/>
  <c r="E19" i="73" a="1"/>
  <c r="E19" i="73" s="1"/>
  <c r="E20" i="73" a="1"/>
  <c r="E20" i="73" s="1"/>
  <c r="E21" i="73" a="1"/>
  <c r="E21" i="73" s="1"/>
  <c r="E22" i="73" a="1"/>
  <c r="E22" i="73" s="1"/>
  <c r="E23" i="73" a="1"/>
  <c r="E23" i="73" s="1"/>
  <c r="E24" i="73" a="1"/>
  <c r="E24" i="73" s="1"/>
  <c r="E25" i="73" a="1"/>
  <c r="E25" i="73" s="1"/>
  <c r="E26" i="73" a="1"/>
  <c r="E26" i="73" s="1"/>
  <c r="E27" i="73" a="1"/>
  <c r="E27" i="73" s="1"/>
  <c r="E28" i="73" a="1"/>
  <c r="E28" i="73" s="1"/>
  <c r="C15" i="73" a="1"/>
  <c r="C15" i="73" s="1"/>
  <c r="C16" i="73" a="1"/>
  <c r="C16" i="73" s="1"/>
  <c r="C17" i="73" a="1"/>
  <c r="C17" i="73" s="1"/>
  <c r="C18" i="73" a="1"/>
  <c r="C18" i="73" s="1"/>
  <c r="C19" i="73" a="1"/>
  <c r="C19" i="73" s="1"/>
  <c r="C20" i="73" a="1"/>
  <c r="C20" i="73" s="1"/>
  <c r="C21" i="73" a="1"/>
  <c r="C21" i="73" s="1"/>
  <c r="C22" i="73" a="1"/>
  <c r="C22" i="73" s="1"/>
  <c r="C23" i="73" a="1"/>
  <c r="C23" i="73" s="1"/>
  <c r="C24" i="73" a="1"/>
  <c r="C24" i="73" s="1"/>
  <c r="C25" i="73" a="1"/>
  <c r="C25" i="73" s="1"/>
  <c r="C26" i="73" a="1"/>
  <c r="C26" i="73" s="1"/>
  <c r="C27" i="73" a="1"/>
  <c r="C27" i="73" s="1"/>
  <c r="C28" i="73" a="1"/>
  <c r="C28" i="73" s="1"/>
  <c r="N14" i="73" a="1"/>
  <c r="N14" i="73" s="1"/>
  <c r="M14" i="73" a="1"/>
  <c r="M14" i="73" s="1"/>
  <c r="K14" i="73"/>
  <c r="H14" i="73" a="1"/>
  <c r="H14" i="73" s="1"/>
  <c r="E14" i="73" a="1"/>
  <c r="E14" i="73" s="1"/>
  <c r="C14" i="73" a="1"/>
  <c r="C14" i="73" s="1"/>
  <c r="F10" i="73"/>
  <c r="H5" i="71"/>
  <c r="H4" i="71"/>
  <c r="B5" i="71"/>
  <c r="G23" i="1" l="1"/>
  <c r="E23" i="1"/>
  <c r="G21" i="1" l="1"/>
  <c r="G22" i="1"/>
  <c r="G20" i="1"/>
  <c r="E21" i="1"/>
  <c r="E22" i="1"/>
  <c r="E20" i="1"/>
  <c r="W20" i="60" l="1"/>
  <c r="O20" i="60"/>
  <c r="I20" i="60"/>
  <c r="AA31" i="60"/>
  <c r="AG31" i="60" s="1"/>
  <c r="AA30" i="60"/>
  <c r="AG30" i="60" s="1"/>
  <c r="AA29" i="60"/>
  <c r="AG29" i="60" s="1"/>
  <c r="AA28" i="60"/>
  <c r="AG28" i="60" s="1"/>
  <c r="AA27" i="60"/>
  <c r="AG27" i="60" s="1"/>
  <c r="AA26" i="60"/>
  <c r="AA25" i="60"/>
  <c r="AG25" i="60" s="1"/>
  <c r="AA24" i="60"/>
  <c r="AG24" i="60" s="1"/>
  <c r="AA23" i="60"/>
  <c r="AG23" i="60" s="1"/>
  <c r="AA22" i="60"/>
  <c r="AG22" i="60" s="1"/>
  <c r="AA21" i="60"/>
  <c r="AG21" i="60" s="1"/>
  <c r="AA20" i="60"/>
  <c r="AG20" i="60" s="1"/>
  <c r="AA18" i="60"/>
  <c r="AG18" i="60" s="1"/>
  <c r="AA16" i="60"/>
  <c r="AA14" i="60"/>
  <c r="AA12" i="60"/>
  <c r="C31" i="60"/>
  <c r="C30" i="60"/>
  <c r="C29" i="60"/>
  <c r="C28" i="60"/>
  <c r="C27" i="60"/>
  <c r="C26" i="60"/>
  <c r="C25" i="60"/>
  <c r="AI31" i="60"/>
  <c r="AH31" i="60"/>
  <c r="AE31" i="60"/>
  <c r="AB31" i="60"/>
  <c r="AI30" i="60"/>
  <c r="AH30" i="60"/>
  <c r="AE30" i="60"/>
  <c r="AB30" i="60"/>
  <c r="AI29" i="60"/>
  <c r="AH29" i="60"/>
  <c r="AE29" i="60"/>
  <c r="AB29" i="60"/>
  <c r="AI28" i="60"/>
  <c r="AH28" i="60"/>
  <c r="AE28" i="60"/>
  <c r="AB28" i="60"/>
  <c r="AI27" i="60"/>
  <c r="AH27" i="60"/>
  <c r="AE27" i="60"/>
  <c r="AB27" i="60"/>
  <c r="AI26" i="60"/>
  <c r="AH26" i="60"/>
  <c r="AG26" i="60"/>
  <c r="AE26" i="60"/>
  <c r="AB26" i="60"/>
  <c r="AI25" i="60"/>
  <c r="AH25" i="60"/>
  <c r="AE25" i="60"/>
  <c r="AB25" i="60"/>
  <c r="AI24" i="60"/>
  <c r="AH24" i="60"/>
  <c r="AE24" i="60"/>
  <c r="AB24" i="60"/>
  <c r="AI23" i="60"/>
  <c r="AH23" i="60"/>
  <c r="AE23" i="60"/>
  <c r="AB23" i="60"/>
  <c r="AI22" i="60"/>
  <c r="AH22" i="60"/>
  <c r="AE22" i="60"/>
  <c r="AB22" i="60"/>
  <c r="AI21" i="60"/>
  <c r="AH21" i="60"/>
  <c r="AE21" i="60"/>
  <c r="AB21" i="60"/>
  <c r="AI20" i="60"/>
  <c r="AH20" i="60"/>
  <c r="AE20" i="60"/>
  <c r="AB20" i="60"/>
  <c r="AI18" i="60"/>
  <c r="AH18" i="60"/>
  <c r="AE18" i="60"/>
  <c r="AB18" i="60"/>
  <c r="AI16" i="60"/>
  <c r="AH16" i="60"/>
  <c r="AE16" i="60"/>
  <c r="AB16" i="60"/>
  <c r="AI14" i="60"/>
  <c r="AH14" i="60"/>
  <c r="AE14" i="60"/>
  <c r="AB14" i="60"/>
  <c r="AI12" i="60"/>
  <c r="AH12" i="60"/>
  <c r="AE12" i="60"/>
  <c r="AB12" i="60"/>
  <c r="W31" i="60"/>
  <c r="O31" i="60"/>
  <c r="G31" i="60"/>
  <c r="E31" i="60"/>
  <c r="W30" i="60"/>
  <c r="O30" i="60"/>
  <c r="G30" i="60"/>
  <c r="E30" i="60"/>
  <c r="W29" i="60"/>
  <c r="O29" i="60"/>
  <c r="G29" i="60"/>
  <c r="E29" i="60"/>
  <c r="W28" i="60"/>
  <c r="O28" i="60"/>
  <c r="G28" i="60"/>
  <c r="E28" i="60"/>
  <c r="W27" i="60"/>
  <c r="O27" i="60"/>
  <c r="G27" i="60"/>
  <c r="E27" i="60"/>
  <c r="W26" i="60"/>
  <c r="O26" i="60"/>
  <c r="G26" i="60"/>
  <c r="E26" i="60"/>
  <c r="W25" i="60"/>
  <c r="O25" i="60"/>
  <c r="G25" i="60"/>
  <c r="E25" i="60"/>
  <c r="W24" i="60"/>
  <c r="O24" i="60"/>
  <c r="G24" i="60"/>
  <c r="E24" i="60"/>
  <c r="W23" i="60"/>
  <c r="O23" i="60"/>
  <c r="W22" i="60"/>
  <c r="S22" i="60"/>
  <c r="O22" i="60"/>
  <c r="I22" i="60"/>
  <c r="W21" i="60"/>
  <c r="S21" i="60"/>
  <c r="O21" i="60"/>
  <c r="I21" i="60"/>
  <c r="G30" i="15"/>
  <c r="D30" i="15"/>
  <c r="E29" i="15"/>
  <c r="C28" i="15"/>
  <c r="H27" i="15"/>
  <c r="G27" i="15"/>
  <c r="C27" i="15"/>
  <c r="G26" i="15"/>
  <c r="D26" i="15"/>
  <c r="E25" i="15"/>
  <c r="C24" i="15"/>
  <c r="H23" i="15"/>
  <c r="G23" i="15"/>
  <c r="C23" i="15"/>
  <c r="G22" i="15"/>
  <c r="D22" i="15"/>
  <c r="E21" i="15"/>
  <c r="C20" i="15"/>
  <c r="H19" i="15"/>
  <c r="G19" i="15"/>
  <c r="C19" i="15"/>
  <c r="G18" i="15"/>
  <c r="D18" i="15"/>
  <c r="E17" i="15"/>
  <c r="C16" i="15"/>
  <c r="H15" i="15"/>
  <c r="G15" i="15"/>
  <c r="C15" i="15"/>
  <c r="Q16" i="60"/>
  <c r="Q15" i="60"/>
  <c r="F21" i="7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T14" i="9"/>
  <c r="P14" i="9"/>
  <c r="K14" i="9"/>
  <c r="H14" i="9"/>
  <c r="G14" i="9"/>
  <c r="E1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O9" i="9"/>
  <c r="O8" i="9"/>
  <c r="O7" i="9"/>
  <c r="F9" i="9"/>
  <c r="F8" i="9"/>
  <c r="F7" i="9"/>
  <c r="O6" i="9"/>
  <c r="Q15" i="1"/>
  <c r="M127" i="47"/>
  <c r="J126" i="47"/>
  <c r="L125" i="47"/>
  <c r="M124" i="47"/>
  <c r="P123" i="47"/>
  <c r="N122" i="47"/>
  <c r="R121" i="47"/>
  <c r="N120" i="47"/>
  <c r="L119" i="47"/>
  <c r="P118" i="47"/>
  <c r="H117" i="47"/>
  <c r="N117" i="47"/>
  <c r="J116" i="47"/>
  <c r="N115" i="47"/>
  <c r="P114" i="47"/>
  <c r="B114" i="47"/>
  <c r="R114" i="47"/>
  <c r="L113" i="47"/>
  <c r="J112" i="47"/>
  <c r="L111" i="47"/>
  <c r="N111" i="47"/>
  <c r="P110" i="47"/>
  <c r="O109" i="47"/>
  <c r="I108" i="47"/>
  <c r="N107" i="47"/>
  <c r="R106" i="47"/>
  <c r="O105" i="47"/>
  <c r="M104" i="47"/>
  <c r="N103" i="47"/>
  <c r="N102" i="47"/>
  <c r="O101" i="47"/>
  <c r="N100" i="47"/>
  <c r="P99" i="47"/>
  <c r="M98" i="47"/>
  <c r="P97" i="47"/>
  <c r="P96" i="47"/>
  <c r="C95" i="47"/>
  <c r="P95" i="47"/>
  <c r="E93" i="47"/>
  <c r="R93" i="47"/>
  <c r="O92" i="47"/>
  <c r="N91" i="47"/>
  <c r="F90" i="47"/>
  <c r="M90" i="47"/>
  <c r="N89" i="47"/>
  <c r="P88" i="47"/>
  <c r="F87" i="47"/>
  <c r="M87" i="47"/>
  <c r="M86" i="47"/>
  <c r="J84" i="47"/>
  <c r="P82" i="47"/>
  <c r="B82" i="47"/>
  <c r="R82" i="47"/>
  <c r="N81" i="47"/>
  <c r="O80" i="47"/>
  <c r="P79" i="47"/>
  <c r="R78" i="47"/>
  <c r="O77" i="47"/>
  <c r="N76" i="47"/>
  <c r="B76" i="47"/>
  <c r="L76" i="47"/>
  <c r="I75" i="47"/>
  <c r="O74" i="47"/>
  <c r="R73" i="47"/>
  <c r="L72" i="47"/>
  <c r="N71" i="47"/>
  <c r="N70" i="47"/>
  <c r="R69" i="47"/>
  <c r="L68" i="47"/>
  <c r="O67" i="47"/>
  <c r="B67" i="47"/>
  <c r="I67" i="47"/>
  <c r="N66" i="47"/>
  <c r="P65" i="47"/>
  <c r="L64" i="47"/>
  <c r="I63" i="47"/>
  <c r="M62" i="47"/>
  <c r="R61" i="47"/>
  <c r="A60" i="47"/>
  <c r="A59" i="47"/>
  <c r="I59" i="47" s="1"/>
  <c r="O50" i="47"/>
  <c r="B50" i="47"/>
  <c r="A50" i="47"/>
  <c r="R50" i="47" s="1"/>
  <c r="A49" i="47"/>
  <c r="O49" i="47" s="1"/>
  <c r="A48" i="47"/>
  <c r="L48" i="47" s="1"/>
  <c r="E47" i="47"/>
  <c r="A47" i="47"/>
  <c r="P47" i="47" s="1"/>
  <c r="A46" i="47"/>
  <c r="N46" i="47" s="1"/>
  <c r="A45" i="47"/>
  <c r="R45" i="47" s="1"/>
  <c r="A44" i="47"/>
  <c r="L44" i="47" s="1"/>
  <c r="A43" i="47"/>
  <c r="I43" i="47" s="1"/>
  <c r="A42" i="47"/>
  <c r="R42" i="47" s="1"/>
  <c r="A41" i="47"/>
  <c r="R41" i="47" s="1"/>
  <c r="A40" i="47"/>
  <c r="L40" i="47" s="1"/>
  <c r="A39" i="47"/>
  <c r="I39" i="47" s="1"/>
  <c r="A38" i="47"/>
  <c r="N38" i="47" s="1"/>
  <c r="A37" i="47"/>
  <c r="O37" i="47" s="1"/>
  <c r="A36" i="47"/>
  <c r="L36" i="47" s="1"/>
  <c r="A35" i="47"/>
  <c r="M35" i="47" s="1"/>
  <c r="A34" i="47"/>
  <c r="O34" i="47" s="1"/>
  <c r="A33" i="47"/>
  <c r="O33" i="47" s="1"/>
  <c r="A32" i="47"/>
  <c r="L32" i="47" s="1"/>
  <c r="A31" i="47"/>
  <c r="N31" i="47" s="1"/>
  <c r="A30" i="47"/>
  <c r="R30" i="47" s="1"/>
  <c r="A29" i="47"/>
  <c r="O29" i="47" s="1"/>
  <c r="N28" i="47"/>
  <c r="B28" i="47"/>
  <c r="A28" i="47"/>
  <c r="L28" i="47" s="1"/>
  <c r="A27" i="47"/>
  <c r="I27" i="47" s="1"/>
  <c r="A26" i="47"/>
  <c r="M26" i="47" s="1"/>
  <c r="A25" i="47"/>
  <c r="P25" i="47" s="1"/>
  <c r="A24" i="47"/>
  <c r="B23" i="47"/>
  <c r="A23" i="47"/>
  <c r="I23" i="47" s="1"/>
  <c r="A22" i="47"/>
  <c r="N22" i="47" s="1"/>
  <c r="A21" i="47"/>
  <c r="R21" i="47" s="1"/>
  <c r="O17" i="47"/>
  <c r="M17" i="47"/>
  <c r="L17" i="47"/>
  <c r="G17" i="47"/>
  <c r="F17" i="47"/>
  <c r="E17" i="47"/>
  <c r="D17" i="47"/>
  <c r="O16" i="47"/>
  <c r="M16" i="47"/>
  <c r="L16" i="47"/>
  <c r="G16" i="47"/>
  <c r="F16" i="47"/>
  <c r="D16" i="47"/>
  <c r="O15" i="47"/>
  <c r="M15" i="47"/>
  <c r="L15" i="47"/>
  <c r="G15" i="47"/>
  <c r="F15" i="47"/>
  <c r="E15" i="47"/>
  <c r="D15" i="47"/>
  <c r="O14" i="47"/>
  <c r="M14" i="47"/>
  <c r="L14" i="47"/>
  <c r="G14" i="47"/>
  <c r="F14" i="47"/>
  <c r="E14" i="47"/>
  <c r="D14" i="47"/>
  <c r="O13" i="47"/>
  <c r="M13" i="47"/>
  <c r="L13" i="47"/>
  <c r="G13" i="47"/>
  <c r="F13" i="47"/>
  <c r="E13" i="47"/>
  <c r="D13" i="47"/>
  <c r="O12" i="47"/>
  <c r="M12" i="47"/>
  <c r="L12" i="47"/>
  <c r="G12" i="47"/>
  <c r="F12" i="47"/>
  <c r="E12" i="47"/>
  <c r="D12" i="47"/>
  <c r="O11" i="47"/>
  <c r="M11" i="47"/>
  <c r="L11" i="47"/>
  <c r="G11" i="47"/>
  <c r="F11" i="47"/>
  <c r="E11" i="47"/>
  <c r="D11" i="47"/>
  <c r="O10" i="47"/>
  <c r="M10" i="47"/>
  <c r="L10" i="47"/>
  <c r="G10" i="47"/>
  <c r="F10" i="47"/>
  <c r="E10" i="47"/>
  <c r="D10" i="47"/>
  <c r="O9" i="47"/>
  <c r="M9" i="47"/>
  <c r="D9" i="47"/>
  <c r="AK14" i="60"/>
  <c r="AK12" i="60"/>
  <c r="AI130" i="1"/>
  <c r="AH130" i="1"/>
  <c r="AE130" i="1"/>
  <c r="AB130" i="1"/>
  <c r="AA130" i="1"/>
  <c r="W130" i="1"/>
  <c r="O130" i="1"/>
  <c r="G130" i="1"/>
  <c r="E130" i="1"/>
  <c r="C130" i="1"/>
  <c r="B130" i="1"/>
  <c r="AI129" i="1"/>
  <c r="AH129" i="1"/>
  <c r="AE129" i="1"/>
  <c r="AB129" i="1"/>
  <c r="AA129" i="1"/>
  <c r="W129" i="1"/>
  <c r="O129" i="1"/>
  <c r="G129" i="1"/>
  <c r="E129" i="1"/>
  <c r="C129" i="1"/>
  <c r="B129" i="1"/>
  <c r="AI128" i="1"/>
  <c r="AH128" i="1"/>
  <c r="AE128" i="1"/>
  <c r="AB128" i="1"/>
  <c r="AA128" i="1"/>
  <c r="W128" i="1"/>
  <c r="O128" i="1"/>
  <c r="G128" i="1"/>
  <c r="E128" i="1"/>
  <c r="C128" i="1"/>
  <c r="B128" i="1"/>
  <c r="AI127" i="1"/>
  <c r="AH127" i="1"/>
  <c r="AE127" i="1"/>
  <c r="AB127" i="1"/>
  <c r="AA127" i="1"/>
  <c r="W127" i="1"/>
  <c r="O127" i="1"/>
  <c r="G127" i="1"/>
  <c r="E127" i="1"/>
  <c r="C127" i="1"/>
  <c r="B127" i="1"/>
  <c r="AI126" i="1"/>
  <c r="AH126" i="1"/>
  <c r="AE126" i="1"/>
  <c r="AB126" i="1"/>
  <c r="AA126" i="1"/>
  <c r="W126" i="1"/>
  <c r="O126" i="1"/>
  <c r="G126" i="1"/>
  <c r="E126" i="1"/>
  <c r="C126" i="1"/>
  <c r="B126" i="1"/>
  <c r="AI125" i="1"/>
  <c r="AH125" i="1"/>
  <c r="AE125" i="1"/>
  <c r="AB125" i="1"/>
  <c r="AA125" i="1"/>
  <c r="W125" i="1"/>
  <c r="O125" i="1"/>
  <c r="G125" i="1"/>
  <c r="E125" i="1"/>
  <c r="C125" i="1"/>
  <c r="B125" i="1"/>
  <c r="AI124" i="1"/>
  <c r="AH124" i="1"/>
  <c r="AE124" i="1"/>
  <c r="AB124" i="1"/>
  <c r="AA124" i="1"/>
  <c r="W124" i="1"/>
  <c r="O124" i="1"/>
  <c r="G124" i="1"/>
  <c r="E124" i="1"/>
  <c r="C124" i="1"/>
  <c r="B124" i="1"/>
  <c r="AI123" i="1"/>
  <c r="AH123" i="1"/>
  <c r="AE123" i="1"/>
  <c r="AB123" i="1"/>
  <c r="AA123" i="1"/>
  <c r="W123" i="1"/>
  <c r="O123" i="1"/>
  <c r="G123" i="1"/>
  <c r="E123" i="1"/>
  <c r="C123" i="1"/>
  <c r="B123" i="1"/>
  <c r="AI122" i="1"/>
  <c r="AH122" i="1"/>
  <c r="AE122" i="1"/>
  <c r="AB122" i="1"/>
  <c r="AA122" i="1"/>
  <c r="W122" i="1"/>
  <c r="O122" i="1"/>
  <c r="G122" i="1"/>
  <c r="E122" i="1"/>
  <c r="C122" i="1"/>
  <c r="B122" i="1"/>
  <c r="AK121" i="1"/>
  <c r="AI121" i="1"/>
  <c r="AH121" i="1"/>
  <c r="AE121" i="1"/>
  <c r="AB121" i="1"/>
  <c r="AA121" i="1"/>
  <c r="W121" i="1"/>
  <c r="O121" i="1"/>
  <c r="G121" i="1"/>
  <c r="E121" i="1"/>
  <c r="C121" i="1"/>
  <c r="B121" i="1"/>
  <c r="AK120" i="1"/>
  <c r="AI120" i="1"/>
  <c r="AH120" i="1"/>
  <c r="AE120" i="1"/>
  <c r="AB120" i="1"/>
  <c r="AA120" i="1"/>
  <c r="W120" i="1"/>
  <c r="O120" i="1"/>
  <c r="G120" i="1"/>
  <c r="E120" i="1"/>
  <c r="C120" i="1"/>
  <c r="B120" i="1"/>
  <c r="AK119" i="1"/>
  <c r="AI119" i="1"/>
  <c r="AH119" i="1"/>
  <c r="AE119" i="1"/>
  <c r="AB119" i="1"/>
  <c r="AA119" i="1"/>
  <c r="W119" i="1"/>
  <c r="O119" i="1"/>
  <c r="G119" i="1"/>
  <c r="E119" i="1"/>
  <c r="C119" i="1"/>
  <c r="B119" i="1"/>
  <c r="AK117" i="1"/>
  <c r="AI117" i="1"/>
  <c r="AH117" i="1"/>
  <c r="AE117" i="1"/>
  <c r="AB117" i="1"/>
  <c r="AA117" i="1"/>
  <c r="AK115" i="1"/>
  <c r="AI115" i="1"/>
  <c r="AH115" i="1"/>
  <c r="AE115" i="1"/>
  <c r="AB115" i="1"/>
  <c r="AA115" i="1"/>
  <c r="AK113" i="1"/>
  <c r="AI113" i="1"/>
  <c r="AH113" i="1"/>
  <c r="AE113" i="1"/>
  <c r="AB113" i="1"/>
  <c r="AA113" i="1"/>
  <c r="AK111" i="1"/>
  <c r="AI111" i="1"/>
  <c r="AH111" i="1"/>
  <c r="AE111" i="1"/>
  <c r="AB111" i="1"/>
  <c r="AA111" i="1"/>
  <c r="AK97" i="1"/>
  <c r="AI97" i="1"/>
  <c r="AH97" i="1"/>
  <c r="AE97" i="1"/>
  <c r="AB97" i="1"/>
  <c r="AA97" i="1"/>
  <c r="W97" i="1"/>
  <c r="O97" i="1"/>
  <c r="G97" i="1"/>
  <c r="E97" i="1"/>
  <c r="C97" i="1"/>
  <c r="B97" i="1"/>
  <c r="AK96" i="1"/>
  <c r="AI96" i="1"/>
  <c r="AH96" i="1"/>
  <c r="AE96" i="1"/>
  <c r="AB96" i="1"/>
  <c r="AA96" i="1"/>
  <c r="W96" i="1"/>
  <c r="O96" i="1"/>
  <c r="G96" i="1"/>
  <c r="E96" i="1"/>
  <c r="C96" i="1"/>
  <c r="B96" i="1"/>
  <c r="AK95" i="1"/>
  <c r="AI95" i="1"/>
  <c r="AH95" i="1"/>
  <c r="AE95" i="1"/>
  <c r="AB95" i="1"/>
  <c r="AA95" i="1"/>
  <c r="W95" i="1"/>
  <c r="O95" i="1"/>
  <c r="G95" i="1"/>
  <c r="E95" i="1"/>
  <c r="C95" i="1"/>
  <c r="B95" i="1"/>
  <c r="AK94" i="1"/>
  <c r="AI94" i="1"/>
  <c r="AH94" i="1"/>
  <c r="AE94" i="1"/>
  <c r="AB94" i="1"/>
  <c r="AA94" i="1"/>
  <c r="W94" i="1"/>
  <c r="O94" i="1"/>
  <c r="G94" i="1"/>
  <c r="E94" i="1"/>
  <c r="C94" i="1"/>
  <c r="B94" i="1"/>
  <c r="AK93" i="1"/>
  <c r="AI93" i="1"/>
  <c r="AH93" i="1"/>
  <c r="AE93" i="1"/>
  <c r="AB93" i="1"/>
  <c r="AA93" i="1"/>
  <c r="W93" i="1"/>
  <c r="O93" i="1"/>
  <c r="G93" i="1"/>
  <c r="E93" i="1"/>
  <c r="C93" i="1"/>
  <c r="B93" i="1"/>
  <c r="AK92" i="1"/>
  <c r="AI92" i="1"/>
  <c r="AH92" i="1"/>
  <c r="AE92" i="1"/>
  <c r="AB92" i="1"/>
  <c r="AA92" i="1"/>
  <c r="W92" i="1"/>
  <c r="O92" i="1"/>
  <c r="G92" i="1"/>
  <c r="E92" i="1"/>
  <c r="C92" i="1"/>
  <c r="B92" i="1"/>
  <c r="AK91" i="1"/>
  <c r="AI91" i="1"/>
  <c r="AH91" i="1"/>
  <c r="AE91" i="1"/>
  <c r="AB91" i="1"/>
  <c r="AA91" i="1"/>
  <c r="W91" i="1"/>
  <c r="O91" i="1"/>
  <c r="G91" i="1"/>
  <c r="E91" i="1"/>
  <c r="C91" i="1"/>
  <c r="B91" i="1"/>
  <c r="AK90" i="1"/>
  <c r="AI90" i="1"/>
  <c r="AH90" i="1"/>
  <c r="AE90" i="1"/>
  <c r="AB90" i="1"/>
  <c r="AA90" i="1"/>
  <c r="W90" i="1"/>
  <c r="O90" i="1"/>
  <c r="G90" i="1"/>
  <c r="E90" i="1"/>
  <c r="C90" i="1"/>
  <c r="B90" i="1"/>
  <c r="AK89" i="1"/>
  <c r="AI89" i="1"/>
  <c r="AH89" i="1"/>
  <c r="AE89" i="1"/>
  <c r="AB89" i="1"/>
  <c r="AA89" i="1"/>
  <c r="W89" i="1"/>
  <c r="O89" i="1"/>
  <c r="G89" i="1"/>
  <c r="E89" i="1"/>
  <c r="C89" i="1"/>
  <c r="B89" i="1"/>
  <c r="AK88" i="1"/>
  <c r="AI88" i="1"/>
  <c r="AH88" i="1"/>
  <c r="AE88" i="1"/>
  <c r="AB88" i="1"/>
  <c r="AA88" i="1"/>
  <c r="W88" i="1"/>
  <c r="O88" i="1"/>
  <c r="G88" i="1"/>
  <c r="E88" i="1"/>
  <c r="C88" i="1"/>
  <c r="B88" i="1"/>
  <c r="AK87" i="1"/>
  <c r="AI87" i="1"/>
  <c r="AH87" i="1"/>
  <c r="AE87" i="1"/>
  <c r="AB87" i="1"/>
  <c r="AA87" i="1"/>
  <c r="W87" i="1"/>
  <c r="O87" i="1"/>
  <c r="G87" i="1"/>
  <c r="E87" i="1"/>
  <c r="C87" i="1"/>
  <c r="B87" i="1"/>
  <c r="AK86" i="1"/>
  <c r="AI86" i="1"/>
  <c r="AH86" i="1"/>
  <c r="AE86" i="1"/>
  <c r="AB86" i="1"/>
  <c r="AA86" i="1"/>
  <c r="W86" i="1"/>
  <c r="O86" i="1"/>
  <c r="G86" i="1"/>
  <c r="E86" i="1"/>
  <c r="C86" i="1"/>
  <c r="B86" i="1"/>
  <c r="AK84" i="1"/>
  <c r="AI84" i="1"/>
  <c r="AH84" i="1"/>
  <c r="AE84" i="1"/>
  <c r="AB84" i="1"/>
  <c r="AA84" i="1"/>
  <c r="AK82" i="1"/>
  <c r="AI82" i="1"/>
  <c r="AH82" i="1"/>
  <c r="AE82" i="1"/>
  <c r="AB82" i="1"/>
  <c r="AA82" i="1"/>
  <c r="AK80" i="1"/>
  <c r="AI80" i="1"/>
  <c r="AH80" i="1"/>
  <c r="AE80" i="1"/>
  <c r="AB80" i="1"/>
  <c r="AA80" i="1"/>
  <c r="AK78" i="1"/>
  <c r="AI78" i="1"/>
  <c r="AH78" i="1"/>
  <c r="AE78" i="1"/>
  <c r="AB78" i="1"/>
  <c r="AA78" i="1"/>
  <c r="AK64" i="1"/>
  <c r="AI64" i="1"/>
  <c r="AH64" i="1"/>
  <c r="AE64" i="1"/>
  <c r="AB64" i="1"/>
  <c r="AA64" i="1"/>
  <c r="W64" i="1"/>
  <c r="O64" i="1"/>
  <c r="G64" i="1"/>
  <c r="E64" i="1"/>
  <c r="C64" i="1"/>
  <c r="B64" i="1"/>
  <c r="AK63" i="1"/>
  <c r="AI63" i="1"/>
  <c r="AH63" i="1"/>
  <c r="AE63" i="1"/>
  <c r="AB63" i="1"/>
  <c r="AA63" i="1"/>
  <c r="W63" i="1"/>
  <c r="O63" i="1"/>
  <c r="G63" i="1"/>
  <c r="E63" i="1"/>
  <c r="C63" i="1"/>
  <c r="B63" i="1"/>
  <c r="AK62" i="1"/>
  <c r="AI62" i="1"/>
  <c r="AH62" i="1"/>
  <c r="AE62" i="1"/>
  <c r="AB62" i="1"/>
  <c r="AA62" i="1"/>
  <c r="W62" i="1"/>
  <c r="O62" i="1"/>
  <c r="G62" i="1"/>
  <c r="E62" i="1"/>
  <c r="C62" i="1"/>
  <c r="B62" i="1"/>
  <c r="AK61" i="1"/>
  <c r="AI61" i="1"/>
  <c r="AH61" i="1"/>
  <c r="AE61" i="1"/>
  <c r="AB61" i="1"/>
  <c r="AA61" i="1"/>
  <c r="W61" i="1"/>
  <c r="O61" i="1"/>
  <c r="G61" i="1"/>
  <c r="E61" i="1"/>
  <c r="C61" i="1"/>
  <c r="B61" i="1"/>
  <c r="AK60" i="1"/>
  <c r="AI60" i="1"/>
  <c r="AH60" i="1"/>
  <c r="AE60" i="1"/>
  <c r="AB60" i="1"/>
  <c r="AA60" i="1"/>
  <c r="W60" i="1"/>
  <c r="O60" i="1"/>
  <c r="G60" i="1"/>
  <c r="E60" i="1"/>
  <c r="C60" i="1"/>
  <c r="B60" i="1"/>
  <c r="AK59" i="1"/>
  <c r="AI59" i="1"/>
  <c r="AH59" i="1"/>
  <c r="AE59" i="1"/>
  <c r="AB59" i="1"/>
  <c r="AA59" i="1"/>
  <c r="W59" i="1"/>
  <c r="O59" i="1"/>
  <c r="G59" i="1"/>
  <c r="E59" i="1"/>
  <c r="C59" i="1"/>
  <c r="B59" i="1"/>
  <c r="AK58" i="1"/>
  <c r="AI58" i="1"/>
  <c r="AH58" i="1"/>
  <c r="AE58" i="1"/>
  <c r="AB58" i="1"/>
  <c r="AA58" i="1"/>
  <c r="W58" i="1"/>
  <c r="O58" i="1"/>
  <c r="G58" i="1"/>
  <c r="E58" i="1"/>
  <c r="C58" i="1"/>
  <c r="B58" i="1"/>
  <c r="AK57" i="1"/>
  <c r="AI57" i="1"/>
  <c r="AH57" i="1"/>
  <c r="AE57" i="1"/>
  <c r="AB57" i="1"/>
  <c r="AA57" i="1"/>
  <c r="W57" i="1"/>
  <c r="O57" i="1"/>
  <c r="G57" i="1"/>
  <c r="E57" i="1"/>
  <c r="C57" i="1"/>
  <c r="B57" i="1"/>
  <c r="AK56" i="1"/>
  <c r="AI56" i="1"/>
  <c r="AH56" i="1"/>
  <c r="AE56" i="1"/>
  <c r="AB56" i="1"/>
  <c r="AA56" i="1"/>
  <c r="W56" i="1"/>
  <c r="O56" i="1"/>
  <c r="G56" i="1"/>
  <c r="E56" i="1"/>
  <c r="C56" i="1"/>
  <c r="B56" i="1"/>
  <c r="AK55" i="1"/>
  <c r="AI55" i="1"/>
  <c r="AH55" i="1"/>
  <c r="AE55" i="1"/>
  <c r="AB55" i="1"/>
  <c r="AA55" i="1"/>
  <c r="W55" i="1"/>
  <c r="O55" i="1"/>
  <c r="G55" i="1"/>
  <c r="E55" i="1"/>
  <c r="C55" i="1"/>
  <c r="B55" i="1"/>
  <c r="AK54" i="1"/>
  <c r="AI54" i="1"/>
  <c r="AH54" i="1"/>
  <c r="AE54" i="1"/>
  <c r="AB54" i="1"/>
  <c r="AA54" i="1"/>
  <c r="W54" i="1"/>
  <c r="O54" i="1"/>
  <c r="G54" i="1"/>
  <c r="E54" i="1"/>
  <c r="C54" i="1"/>
  <c r="B54" i="1"/>
  <c r="AK53" i="1"/>
  <c r="AI53" i="1"/>
  <c r="AH53" i="1"/>
  <c r="AE53" i="1"/>
  <c r="AB53" i="1"/>
  <c r="AA53" i="1"/>
  <c r="W53" i="1"/>
  <c r="O53" i="1"/>
  <c r="G53" i="1"/>
  <c r="E53" i="1"/>
  <c r="C53" i="1"/>
  <c r="B53" i="1"/>
  <c r="AK51" i="1"/>
  <c r="AI51" i="1"/>
  <c r="AH51" i="1"/>
  <c r="AE51" i="1"/>
  <c r="AB51" i="1"/>
  <c r="AA51" i="1"/>
  <c r="AK49" i="1"/>
  <c r="AI49" i="1"/>
  <c r="AH49" i="1"/>
  <c r="AE49" i="1"/>
  <c r="AB49" i="1"/>
  <c r="AA49" i="1"/>
  <c r="AK47" i="1"/>
  <c r="AI47" i="1"/>
  <c r="AH47" i="1"/>
  <c r="AE47" i="1"/>
  <c r="AB47" i="1"/>
  <c r="AA47" i="1"/>
  <c r="AK45" i="1"/>
  <c r="AI45" i="1"/>
  <c r="AH45" i="1"/>
  <c r="AE45" i="1"/>
  <c r="AB45" i="1"/>
  <c r="AA45" i="1"/>
  <c r="AK31" i="1"/>
  <c r="AI31" i="1"/>
  <c r="AH31" i="1"/>
  <c r="AE31" i="1"/>
  <c r="AB31" i="1"/>
  <c r="AA31" i="1"/>
  <c r="W31" i="1"/>
  <c r="O31" i="1"/>
  <c r="G31" i="1"/>
  <c r="E31" i="1"/>
  <c r="C31" i="1"/>
  <c r="B31" i="1"/>
  <c r="AK30" i="1"/>
  <c r="AI30" i="1"/>
  <c r="AH30" i="1"/>
  <c r="AE30" i="1"/>
  <c r="AB30" i="1"/>
  <c r="AA30" i="1"/>
  <c r="W30" i="1"/>
  <c r="O30" i="1"/>
  <c r="G30" i="1"/>
  <c r="E30" i="1"/>
  <c r="C30" i="1"/>
  <c r="B30" i="1"/>
  <c r="AK29" i="1"/>
  <c r="AI29" i="1"/>
  <c r="AH29" i="1"/>
  <c r="AE29" i="1"/>
  <c r="AB29" i="1"/>
  <c r="AA29" i="1"/>
  <c r="W29" i="1"/>
  <c r="O29" i="1"/>
  <c r="G29" i="1"/>
  <c r="E29" i="1"/>
  <c r="C29" i="1"/>
  <c r="B29" i="1"/>
  <c r="AK28" i="1"/>
  <c r="AI28" i="1"/>
  <c r="AH28" i="1"/>
  <c r="AE28" i="1"/>
  <c r="AB28" i="1"/>
  <c r="AA28" i="1"/>
  <c r="W28" i="1"/>
  <c r="O28" i="1"/>
  <c r="G28" i="1"/>
  <c r="E28" i="1"/>
  <c r="C28" i="1"/>
  <c r="B28" i="1"/>
  <c r="AK27" i="1"/>
  <c r="AI27" i="1"/>
  <c r="AH27" i="1"/>
  <c r="AE27" i="1"/>
  <c r="AB27" i="1"/>
  <c r="AA27" i="1"/>
  <c r="W27" i="1"/>
  <c r="O27" i="1"/>
  <c r="G27" i="1"/>
  <c r="E27" i="1"/>
  <c r="C27" i="1"/>
  <c r="B27" i="1"/>
  <c r="AK26" i="1"/>
  <c r="AI26" i="1"/>
  <c r="AH26" i="1"/>
  <c r="AE26" i="1"/>
  <c r="AB26" i="1"/>
  <c r="AA26" i="1"/>
  <c r="W26" i="1"/>
  <c r="O26" i="1"/>
  <c r="G26" i="1"/>
  <c r="E26" i="1"/>
  <c r="C26" i="1"/>
  <c r="B26" i="1"/>
  <c r="AK25" i="1"/>
  <c r="AI25" i="1"/>
  <c r="AH25" i="1"/>
  <c r="AE25" i="1"/>
  <c r="AB25" i="1"/>
  <c r="AA25" i="1"/>
  <c r="W25" i="1"/>
  <c r="O25" i="1"/>
  <c r="G25" i="1"/>
  <c r="E25" i="1"/>
  <c r="C25" i="1"/>
  <c r="B25" i="1"/>
  <c r="AK24" i="1"/>
  <c r="AI24" i="1"/>
  <c r="AH24" i="1"/>
  <c r="AE24" i="1"/>
  <c r="AB24" i="1"/>
  <c r="AA24" i="1"/>
  <c r="W24" i="1"/>
  <c r="O24" i="1"/>
  <c r="G24" i="1"/>
  <c r="E24" i="1"/>
  <c r="C24" i="1"/>
  <c r="B24" i="1"/>
  <c r="AK23" i="1"/>
  <c r="AI23" i="1"/>
  <c r="AH23" i="1"/>
  <c r="AE23" i="1"/>
  <c r="AB23" i="1"/>
  <c r="AA23" i="1"/>
  <c r="W23" i="1"/>
  <c r="O23" i="1"/>
  <c r="AK22" i="1"/>
  <c r="AI22" i="1"/>
  <c r="AH22" i="1"/>
  <c r="AE22" i="1"/>
  <c r="AB22" i="1"/>
  <c r="AA22" i="1"/>
  <c r="C22" i="1"/>
  <c r="AK21" i="1"/>
  <c r="AI21" i="1"/>
  <c r="AH21" i="1"/>
  <c r="AE21" i="1"/>
  <c r="AB21" i="1"/>
  <c r="AA21" i="1"/>
  <c r="C21" i="1"/>
  <c r="AK20" i="1"/>
  <c r="AI20" i="1"/>
  <c r="AH20" i="1"/>
  <c r="AE20" i="1"/>
  <c r="AB20" i="1"/>
  <c r="AA20" i="1"/>
  <c r="C20" i="1"/>
  <c r="AK18" i="1"/>
  <c r="AI18" i="1"/>
  <c r="AH18" i="1"/>
  <c r="AE18" i="1"/>
  <c r="AB18" i="1"/>
  <c r="AA18" i="1"/>
  <c r="AK16" i="1"/>
  <c r="AI16" i="1"/>
  <c r="AH16" i="1"/>
  <c r="AE16" i="1"/>
  <c r="AB16" i="1"/>
  <c r="AA16" i="1"/>
  <c r="Q16" i="1"/>
  <c r="AK14" i="1"/>
  <c r="AI14" i="1"/>
  <c r="AH14" i="1"/>
  <c r="AE14" i="1"/>
  <c r="AB14" i="1"/>
  <c r="AA14" i="1"/>
  <c r="AK12" i="1"/>
  <c r="AI12" i="1"/>
  <c r="AH12" i="1"/>
  <c r="AE12" i="1"/>
  <c r="AB12" i="1"/>
  <c r="AA12" i="1"/>
  <c r="W21" i="1"/>
  <c r="W22" i="1"/>
  <c r="O21" i="1"/>
  <c r="S21" i="1"/>
  <c r="O22" i="1"/>
  <c r="S22" i="1"/>
  <c r="I21" i="1"/>
  <c r="I22" i="1"/>
  <c r="W20" i="1"/>
  <c r="O20" i="1"/>
  <c r="I20" i="1"/>
  <c r="E16" i="79"/>
  <c r="Q24" i="79"/>
  <c r="P24" i="79"/>
  <c r="L24" i="79"/>
  <c r="F24" i="79"/>
  <c r="E24" i="79"/>
  <c r="E24" i="47" s="1"/>
  <c r="C24" i="79"/>
  <c r="Q23" i="79"/>
  <c r="P23" i="79"/>
  <c r="P23" i="47" s="1"/>
  <c r="L23" i="79"/>
  <c r="L23" i="47" s="1"/>
  <c r="F23" i="79"/>
  <c r="E23" i="79"/>
  <c r="E23" i="47" s="1"/>
  <c r="C23" i="79"/>
  <c r="Q22" i="79"/>
  <c r="P22" i="79"/>
  <c r="L22" i="79"/>
  <c r="L22" i="47" s="1"/>
  <c r="F22" i="79"/>
  <c r="E22" i="79"/>
  <c r="C22" i="79"/>
  <c r="C22" i="47" s="1"/>
  <c r="Q21" i="79"/>
  <c r="P21" i="79"/>
  <c r="L21" i="79"/>
  <c r="E21" i="79"/>
  <c r="C21" i="79"/>
  <c r="S14" i="9" s="1"/>
  <c r="Q9" i="79"/>
  <c r="L9" i="79"/>
  <c r="L9" i="47" s="1"/>
  <c r="G9" i="79"/>
  <c r="G9" i="47" s="1"/>
  <c r="F9" i="79"/>
  <c r="F9" i="47" s="1"/>
  <c r="E9" i="79"/>
  <c r="H4" i="79"/>
  <c r="E4" i="79"/>
  <c r="B4" i="79"/>
  <c r="L3" i="79"/>
  <c r="G3" i="79"/>
  <c r="D3" i="79"/>
  <c r="C31" i="15"/>
  <c r="J30" i="47" l="1"/>
  <c r="H32" i="47"/>
  <c r="I41" i="47"/>
  <c r="L60" i="47"/>
  <c r="B60" i="47"/>
  <c r="H28" i="47"/>
  <c r="B30" i="47"/>
  <c r="B32" i="47"/>
  <c r="N32" i="47"/>
  <c r="B41" i="47"/>
  <c r="P41" i="47"/>
  <c r="I50" i="47"/>
  <c r="B126" i="47"/>
  <c r="E27" i="47"/>
  <c r="L27" i="47"/>
  <c r="R27" i="47"/>
  <c r="E36" i="47"/>
  <c r="J36" i="47"/>
  <c r="P36" i="47"/>
  <c r="I45" i="47"/>
  <c r="I49" i="47"/>
  <c r="R49" i="47"/>
  <c r="H72" i="47"/>
  <c r="L123" i="47"/>
  <c r="L127" i="47"/>
  <c r="H23" i="47"/>
  <c r="N26" i="47"/>
  <c r="B27" i="47"/>
  <c r="H27" i="47"/>
  <c r="O27" i="47"/>
  <c r="E28" i="47"/>
  <c r="J28" i="47"/>
  <c r="P28" i="47"/>
  <c r="H30" i="47"/>
  <c r="N30" i="47"/>
  <c r="E32" i="47"/>
  <c r="J32" i="47"/>
  <c r="P32" i="47"/>
  <c r="N35" i="47"/>
  <c r="B36" i="47"/>
  <c r="H36" i="47"/>
  <c r="N36" i="47"/>
  <c r="F41" i="47"/>
  <c r="L41" i="47"/>
  <c r="B45" i="47"/>
  <c r="M45" i="47"/>
  <c r="B49" i="47"/>
  <c r="L49" i="47"/>
  <c r="E50" i="47"/>
  <c r="L50" i="47"/>
  <c r="H67" i="47"/>
  <c r="P71" i="47"/>
  <c r="B72" i="47"/>
  <c r="N72" i="47"/>
  <c r="H76" i="47"/>
  <c r="B78" i="47"/>
  <c r="I82" i="47"/>
  <c r="J93" i="47"/>
  <c r="J95" i="47"/>
  <c r="I114" i="47"/>
  <c r="E123" i="47"/>
  <c r="P126" i="47"/>
  <c r="C127" i="47"/>
  <c r="F63" i="47"/>
  <c r="N63" i="47"/>
  <c r="E64" i="47"/>
  <c r="J64" i="47"/>
  <c r="P64" i="47"/>
  <c r="I66" i="47"/>
  <c r="R66" i="47"/>
  <c r="E68" i="47"/>
  <c r="J68" i="47"/>
  <c r="P68" i="47"/>
  <c r="H75" i="47"/>
  <c r="P75" i="47"/>
  <c r="F79" i="47"/>
  <c r="N79" i="47"/>
  <c r="E84" i="47"/>
  <c r="L84" i="47"/>
  <c r="R84" i="47"/>
  <c r="F88" i="47"/>
  <c r="H92" i="47"/>
  <c r="R92" i="47"/>
  <c r="E99" i="47"/>
  <c r="L99" i="47"/>
  <c r="L104" i="47"/>
  <c r="E116" i="47"/>
  <c r="L116" i="47"/>
  <c r="R116" i="47"/>
  <c r="I121" i="47"/>
  <c r="H125" i="47"/>
  <c r="R125" i="47"/>
  <c r="J63" i="47"/>
  <c r="R63" i="47"/>
  <c r="H64" i="47"/>
  <c r="N64" i="47"/>
  <c r="B66" i="47"/>
  <c r="L66" i="47"/>
  <c r="E67" i="47"/>
  <c r="L67" i="47"/>
  <c r="R67" i="47"/>
  <c r="B68" i="47"/>
  <c r="H68" i="47"/>
  <c r="N68" i="47"/>
  <c r="E72" i="47"/>
  <c r="J72" i="47"/>
  <c r="P72" i="47"/>
  <c r="B75" i="47"/>
  <c r="L75" i="47"/>
  <c r="E76" i="47"/>
  <c r="J76" i="47"/>
  <c r="P76" i="47"/>
  <c r="N78" i="47"/>
  <c r="B79" i="47"/>
  <c r="J79" i="47"/>
  <c r="F82" i="47"/>
  <c r="L82" i="47"/>
  <c r="B84" i="47"/>
  <c r="H84" i="47"/>
  <c r="O84" i="47"/>
  <c r="L87" i="47"/>
  <c r="B88" i="47"/>
  <c r="O88" i="47"/>
  <c r="L90" i="47"/>
  <c r="B92" i="47"/>
  <c r="M92" i="47"/>
  <c r="H93" i="47"/>
  <c r="N93" i="47"/>
  <c r="F95" i="47"/>
  <c r="O95" i="47"/>
  <c r="N98" i="47"/>
  <c r="B99" i="47"/>
  <c r="I99" i="47"/>
  <c r="O99" i="47"/>
  <c r="B104" i="47"/>
  <c r="N104" i="47"/>
  <c r="L105" i="47"/>
  <c r="F114" i="47"/>
  <c r="L114" i="47"/>
  <c r="B116" i="47"/>
  <c r="H116" i="47"/>
  <c r="O116" i="47"/>
  <c r="L117" i="47"/>
  <c r="O120" i="47"/>
  <c r="F121" i="47"/>
  <c r="L121" i="47"/>
  <c r="I123" i="47"/>
  <c r="E125" i="47"/>
  <c r="J125" i="47"/>
  <c r="L126" i="47"/>
  <c r="F127" i="47"/>
  <c r="H61" i="47"/>
  <c r="O61" i="47"/>
  <c r="J61" i="47"/>
  <c r="H21" i="47"/>
  <c r="J21" i="47"/>
  <c r="O21" i="47"/>
  <c r="I22" i="47"/>
  <c r="R22" i="47"/>
  <c r="L24" i="47"/>
  <c r="C24" i="47"/>
  <c r="H24" i="47"/>
  <c r="J24" i="47"/>
  <c r="N24" i="47"/>
  <c r="P24" i="47"/>
  <c r="E25" i="47"/>
  <c r="H25" i="47"/>
  <c r="J25" i="47"/>
  <c r="O25" i="47"/>
  <c r="R25" i="47"/>
  <c r="E29" i="47"/>
  <c r="I29" i="47"/>
  <c r="M29" i="47"/>
  <c r="R29" i="47"/>
  <c r="E31" i="47"/>
  <c r="I33" i="47"/>
  <c r="L33" i="47"/>
  <c r="C34" i="47"/>
  <c r="H34" i="47"/>
  <c r="J34" i="47"/>
  <c r="N34" i="47"/>
  <c r="R34" i="47"/>
  <c r="F37" i="47"/>
  <c r="I37" i="47"/>
  <c r="L37" i="47"/>
  <c r="R37" i="47"/>
  <c r="E39" i="47"/>
  <c r="H39" i="47"/>
  <c r="L39" i="47"/>
  <c r="P39" i="47"/>
  <c r="C40" i="47"/>
  <c r="F40" i="47"/>
  <c r="I40" i="47"/>
  <c r="M40" i="47"/>
  <c r="O40" i="47"/>
  <c r="R40" i="47"/>
  <c r="E42" i="47"/>
  <c r="J42" i="47"/>
  <c r="N42" i="47"/>
  <c r="C43" i="47"/>
  <c r="F43" i="47"/>
  <c r="J43" i="47"/>
  <c r="N43" i="47"/>
  <c r="P43" i="47"/>
  <c r="C44" i="47"/>
  <c r="F44" i="47"/>
  <c r="I44" i="47"/>
  <c r="M44" i="47"/>
  <c r="O44" i="47"/>
  <c r="R44" i="47"/>
  <c r="E46" i="47"/>
  <c r="I46" i="47"/>
  <c r="L46" i="47"/>
  <c r="R46" i="47"/>
  <c r="C48" i="47"/>
  <c r="F48" i="47"/>
  <c r="I48" i="47"/>
  <c r="M48" i="47"/>
  <c r="O48" i="47"/>
  <c r="R48" i="47"/>
  <c r="E59" i="47"/>
  <c r="J59" i="47"/>
  <c r="N59" i="47"/>
  <c r="C60" i="47"/>
  <c r="F60" i="47"/>
  <c r="I60" i="47"/>
  <c r="M60" i="47"/>
  <c r="O60" i="47"/>
  <c r="R60" i="47"/>
  <c r="R62" i="47"/>
  <c r="E65" i="47"/>
  <c r="H65" i="47"/>
  <c r="J65" i="47"/>
  <c r="O65" i="47"/>
  <c r="R65" i="47"/>
  <c r="O69" i="47"/>
  <c r="E70" i="47"/>
  <c r="I70" i="47"/>
  <c r="L70" i="47"/>
  <c r="R70" i="47"/>
  <c r="F73" i="47"/>
  <c r="J73" i="47"/>
  <c r="O73" i="47"/>
  <c r="C74" i="47"/>
  <c r="H74" i="47"/>
  <c r="J74" i="47"/>
  <c r="N74" i="47"/>
  <c r="R74" i="47"/>
  <c r="F77" i="47"/>
  <c r="I77" i="47"/>
  <c r="L77" i="47"/>
  <c r="R77" i="47"/>
  <c r="F80" i="47"/>
  <c r="L81" i="47"/>
  <c r="F86" i="47"/>
  <c r="J86" i="47"/>
  <c r="P86" i="47"/>
  <c r="L89" i="47"/>
  <c r="E96" i="47"/>
  <c r="L96" i="47"/>
  <c r="N96" i="47"/>
  <c r="E97" i="47"/>
  <c r="H97" i="47"/>
  <c r="J97" i="47"/>
  <c r="O97" i="47"/>
  <c r="R97" i="47"/>
  <c r="I100" i="47"/>
  <c r="E101" i="47"/>
  <c r="H101" i="47"/>
  <c r="N101" i="47"/>
  <c r="R101" i="47"/>
  <c r="J106" i="47"/>
  <c r="F107" i="47"/>
  <c r="F108" i="47"/>
  <c r="M108" i="47"/>
  <c r="F110" i="47"/>
  <c r="I110" i="47"/>
  <c r="L110" i="47"/>
  <c r="R110" i="47"/>
  <c r="E112" i="47"/>
  <c r="H112" i="47"/>
  <c r="L112" i="47"/>
  <c r="P112" i="47"/>
  <c r="I113" i="47"/>
  <c r="O113" i="47"/>
  <c r="C118" i="47"/>
  <c r="H118" i="47"/>
  <c r="N118" i="47"/>
  <c r="M119" i="47"/>
  <c r="C122" i="47"/>
  <c r="M122" i="47"/>
  <c r="P122" i="47"/>
  <c r="E124" i="47"/>
  <c r="O124" i="47"/>
  <c r="F21" i="47"/>
  <c r="E16" i="47"/>
  <c r="B21" i="47"/>
  <c r="I21" i="47"/>
  <c r="L21" i="47"/>
  <c r="B22" i="47"/>
  <c r="F23" i="47"/>
  <c r="J23" i="47"/>
  <c r="N23" i="47"/>
  <c r="R23" i="47"/>
  <c r="B24" i="47"/>
  <c r="F24" i="47"/>
  <c r="I24" i="47"/>
  <c r="M24" i="47"/>
  <c r="O24" i="47"/>
  <c r="R24" i="47"/>
  <c r="B25" i="47"/>
  <c r="F25" i="47"/>
  <c r="I25" i="47"/>
  <c r="L25" i="47"/>
  <c r="C27" i="47"/>
  <c r="F27" i="47"/>
  <c r="J27" i="47"/>
  <c r="N27" i="47"/>
  <c r="P27" i="47"/>
  <c r="C28" i="47"/>
  <c r="F28" i="47"/>
  <c r="I28" i="47"/>
  <c r="M28" i="47"/>
  <c r="O28" i="47"/>
  <c r="R28" i="47"/>
  <c r="B29" i="47"/>
  <c r="F29" i="47"/>
  <c r="L29" i="47"/>
  <c r="E30" i="47"/>
  <c r="I30" i="47"/>
  <c r="L30" i="47"/>
  <c r="C31" i="47"/>
  <c r="C32" i="47"/>
  <c r="F32" i="47"/>
  <c r="I32" i="47"/>
  <c r="M32" i="47"/>
  <c r="O32" i="47"/>
  <c r="R32" i="47"/>
  <c r="B33" i="47"/>
  <c r="J33" i="47"/>
  <c r="B34" i="47"/>
  <c r="E34" i="47"/>
  <c r="I34" i="47"/>
  <c r="L34" i="47"/>
  <c r="C36" i="47"/>
  <c r="F36" i="47"/>
  <c r="I36" i="47"/>
  <c r="M36" i="47"/>
  <c r="O36" i="47"/>
  <c r="R36" i="47"/>
  <c r="B37" i="47"/>
  <c r="H37" i="47"/>
  <c r="J37" i="47"/>
  <c r="B39" i="47"/>
  <c r="F39" i="47"/>
  <c r="J39" i="47"/>
  <c r="N39" i="47"/>
  <c r="R39" i="47"/>
  <c r="B40" i="47"/>
  <c r="E40" i="47"/>
  <c r="H40" i="47"/>
  <c r="J40" i="47"/>
  <c r="N40" i="47"/>
  <c r="P40" i="47"/>
  <c r="E41" i="47"/>
  <c r="H41" i="47"/>
  <c r="J41" i="47"/>
  <c r="O41" i="47"/>
  <c r="B42" i="47"/>
  <c r="I42" i="47"/>
  <c r="L42" i="47"/>
  <c r="B43" i="47"/>
  <c r="E43" i="47"/>
  <c r="H43" i="47"/>
  <c r="L43" i="47"/>
  <c r="O43" i="47"/>
  <c r="R43" i="47"/>
  <c r="B44" i="47"/>
  <c r="E44" i="47"/>
  <c r="H44" i="47"/>
  <c r="J44" i="47"/>
  <c r="N44" i="47"/>
  <c r="P44" i="47"/>
  <c r="F45" i="47"/>
  <c r="L45" i="47"/>
  <c r="B46" i="47"/>
  <c r="H46" i="47"/>
  <c r="J46" i="47"/>
  <c r="H47" i="47"/>
  <c r="B48" i="47"/>
  <c r="E48" i="47"/>
  <c r="H48" i="47"/>
  <c r="J48" i="47"/>
  <c r="N48" i="47"/>
  <c r="P48" i="47"/>
  <c r="F49" i="47"/>
  <c r="J49" i="47"/>
  <c r="C50" i="47"/>
  <c r="H50" i="47"/>
  <c r="J50" i="47"/>
  <c r="N50" i="47"/>
  <c r="B59" i="47"/>
  <c r="H59" i="47"/>
  <c r="L59" i="47"/>
  <c r="P59" i="47"/>
  <c r="E60" i="47"/>
  <c r="H60" i="47"/>
  <c r="J60" i="47"/>
  <c r="N60" i="47"/>
  <c r="P60" i="47"/>
  <c r="F61" i="47"/>
  <c r="I61" i="47"/>
  <c r="L61" i="47"/>
  <c r="N62" i="47"/>
  <c r="E63" i="47"/>
  <c r="H63" i="47"/>
  <c r="L63" i="47"/>
  <c r="P63" i="47"/>
  <c r="C64" i="47"/>
  <c r="F64" i="47"/>
  <c r="I64" i="47"/>
  <c r="M64" i="47"/>
  <c r="O64" i="47"/>
  <c r="R64" i="47"/>
  <c r="F65" i="47"/>
  <c r="I65" i="47"/>
  <c r="L65" i="47"/>
  <c r="E66" i="47"/>
  <c r="J66" i="47"/>
  <c r="C67" i="47"/>
  <c r="F67" i="47"/>
  <c r="J67" i="47"/>
  <c r="N67" i="47"/>
  <c r="P67" i="47"/>
  <c r="C68" i="47"/>
  <c r="F68" i="47"/>
  <c r="I68" i="47"/>
  <c r="M68" i="47"/>
  <c r="O68" i="47"/>
  <c r="R68" i="47"/>
  <c r="M69" i="47"/>
  <c r="B70" i="47"/>
  <c r="H70" i="47"/>
  <c r="J70" i="47"/>
  <c r="C72" i="47"/>
  <c r="F72" i="47"/>
  <c r="I72" i="47"/>
  <c r="M72" i="47"/>
  <c r="O72" i="47"/>
  <c r="R72" i="47"/>
  <c r="B73" i="47"/>
  <c r="I73" i="47"/>
  <c r="L73" i="47"/>
  <c r="B74" i="47"/>
  <c r="E74" i="47"/>
  <c r="I74" i="47"/>
  <c r="L74" i="47"/>
  <c r="E75" i="47"/>
  <c r="J75" i="47"/>
  <c r="N75" i="47"/>
  <c r="C76" i="47"/>
  <c r="F76" i="47"/>
  <c r="I76" i="47"/>
  <c r="M76" i="47"/>
  <c r="O76" i="47"/>
  <c r="R76" i="47"/>
  <c r="B77" i="47"/>
  <c r="H77" i="47"/>
  <c r="J77" i="47"/>
  <c r="E78" i="47"/>
  <c r="E79" i="47"/>
  <c r="H79" i="47"/>
  <c r="L79" i="47"/>
  <c r="C80" i="47"/>
  <c r="J81" i="47"/>
  <c r="C82" i="47"/>
  <c r="H82" i="47"/>
  <c r="J82" i="47"/>
  <c r="N82" i="47"/>
  <c r="C84" i="47"/>
  <c r="F84" i="47"/>
  <c r="I84" i="47"/>
  <c r="N84" i="47"/>
  <c r="P84" i="47"/>
  <c r="B86" i="47"/>
  <c r="I86" i="47"/>
  <c r="I87" i="47"/>
  <c r="C88" i="47"/>
  <c r="I88" i="47"/>
  <c r="J89" i="47"/>
  <c r="H90" i="47"/>
  <c r="E92" i="47"/>
  <c r="L92" i="47"/>
  <c r="F93" i="47"/>
  <c r="I93" i="47"/>
  <c r="L93" i="47"/>
  <c r="E95" i="47"/>
  <c r="I95" i="47"/>
  <c r="L95" i="47"/>
  <c r="B96" i="47"/>
  <c r="I96" i="47"/>
  <c r="M96" i="47"/>
  <c r="C97" i="47"/>
  <c r="F97" i="47"/>
  <c r="I97" i="47"/>
  <c r="L97" i="47"/>
  <c r="C99" i="47"/>
  <c r="F99" i="47"/>
  <c r="J99" i="47"/>
  <c r="N99" i="47"/>
  <c r="H100" i="47"/>
  <c r="M100" i="47"/>
  <c r="C101" i="47"/>
  <c r="F101" i="47"/>
  <c r="I101" i="47"/>
  <c r="H104" i="47"/>
  <c r="N105" i="47"/>
  <c r="I106" i="47"/>
  <c r="M106" i="47"/>
  <c r="E107" i="47"/>
  <c r="M107" i="47"/>
  <c r="E108" i="47"/>
  <c r="C110" i="47"/>
  <c r="H110" i="47"/>
  <c r="J110" i="47"/>
  <c r="M111" i="47"/>
  <c r="C112" i="47"/>
  <c r="F112" i="47"/>
  <c r="I112" i="47"/>
  <c r="O112" i="47"/>
  <c r="R112" i="47"/>
  <c r="C113" i="47"/>
  <c r="C114" i="47"/>
  <c r="H114" i="47"/>
  <c r="J114" i="47"/>
  <c r="N114" i="47"/>
  <c r="C116" i="47"/>
  <c r="F116" i="47"/>
  <c r="I116" i="47"/>
  <c r="N116" i="47"/>
  <c r="P116" i="47"/>
  <c r="J117" i="47"/>
  <c r="B118" i="47"/>
  <c r="F118" i="47"/>
  <c r="M118" i="47"/>
  <c r="I119" i="47"/>
  <c r="H121" i="47"/>
  <c r="J121" i="47"/>
  <c r="B122" i="47"/>
  <c r="F122" i="47"/>
  <c r="F123" i="47"/>
  <c r="J123" i="47"/>
  <c r="B124" i="47"/>
  <c r="N124" i="47"/>
  <c r="F125" i="47"/>
  <c r="I125" i="47"/>
  <c r="P125" i="47"/>
  <c r="C126" i="47"/>
  <c r="N126" i="47"/>
  <c r="E127" i="47"/>
  <c r="I127" i="47"/>
  <c r="E22" i="47"/>
  <c r="E9" i="47"/>
  <c r="AA8" i="1"/>
  <c r="I26" i="47"/>
  <c r="P22" i="47"/>
  <c r="F22" i="47"/>
  <c r="J22" i="47"/>
  <c r="H22" i="47"/>
  <c r="O22" i="47"/>
  <c r="J26" i="47"/>
  <c r="N33" i="47"/>
  <c r="C33" i="47"/>
  <c r="H33" i="47"/>
  <c r="P33" i="47"/>
  <c r="E33" i="47"/>
  <c r="R33" i="47"/>
  <c r="J35" i="47"/>
  <c r="L38" i="47"/>
  <c r="N45" i="47"/>
  <c r="C45" i="47"/>
  <c r="J45" i="47"/>
  <c r="H45" i="47"/>
  <c r="P45" i="47"/>
  <c r="E45" i="47"/>
  <c r="N69" i="47"/>
  <c r="C69" i="47"/>
  <c r="J69" i="47"/>
  <c r="I69" i="47"/>
  <c r="H69" i="47"/>
  <c r="P69" i="47"/>
  <c r="E69" i="47"/>
  <c r="L69" i="47"/>
  <c r="B71" i="47"/>
  <c r="L26" i="47"/>
  <c r="L35" i="47"/>
  <c r="M38" i="47"/>
  <c r="I47" i="47"/>
  <c r="J47" i="47"/>
  <c r="R47" i="47"/>
  <c r="F47" i="47"/>
  <c r="O47" i="47"/>
  <c r="C47" i="47"/>
  <c r="E62" i="47"/>
  <c r="B69" i="47"/>
  <c r="E71" i="47"/>
  <c r="R91" i="47"/>
  <c r="H91" i="47"/>
  <c r="O91" i="47"/>
  <c r="C91" i="47"/>
  <c r="L91" i="47"/>
  <c r="J91" i="47"/>
  <c r="I91" i="47"/>
  <c r="F91" i="47"/>
  <c r="E91" i="47"/>
  <c r="P91" i="47"/>
  <c r="B91" i="47"/>
  <c r="M91" i="47"/>
  <c r="I31" i="47"/>
  <c r="J31" i="47"/>
  <c r="R31" i="47"/>
  <c r="F31" i="47"/>
  <c r="O31" i="47"/>
  <c r="B31" i="47"/>
  <c r="P31" i="47"/>
  <c r="F33" i="47"/>
  <c r="B47" i="47"/>
  <c r="F69" i="47"/>
  <c r="M71" i="47"/>
  <c r="J80" i="47"/>
  <c r="N80" i="47"/>
  <c r="B80" i="47"/>
  <c r="L80" i="47"/>
  <c r="I80" i="47"/>
  <c r="H80" i="47"/>
  <c r="R80" i="47"/>
  <c r="E80" i="47"/>
  <c r="M80" i="47"/>
  <c r="P38" i="47"/>
  <c r="F38" i="47"/>
  <c r="J38" i="47"/>
  <c r="H38" i="47"/>
  <c r="O38" i="47"/>
  <c r="P78" i="47"/>
  <c r="F78" i="47"/>
  <c r="J78" i="47"/>
  <c r="I78" i="47"/>
  <c r="H78" i="47"/>
  <c r="O78" i="47"/>
  <c r="C78" i="47"/>
  <c r="L78" i="47"/>
  <c r="P26" i="47"/>
  <c r="F26" i="47"/>
  <c r="H26" i="47"/>
  <c r="O26" i="47"/>
  <c r="C26" i="47"/>
  <c r="R26" i="47"/>
  <c r="M85" i="47"/>
  <c r="B85" i="47"/>
  <c r="R85" i="47"/>
  <c r="F85" i="47"/>
  <c r="L85" i="47"/>
  <c r="J85" i="47"/>
  <c r="I85" i="47"/>
  <c r="H85" i="47"/>
  <c r="E85" i="47"/>
  <c r="N85" i="47"/>
  <c r="O94" i="47"/>
  <c r="E94" i="47"/>
  <c r="I94" i="47"/>
  <c r="L94" i="47"/>
  <c r="J94" i="47"/>
  <c r="H94" i="47"/>
  <c r="F94" i="47"/>
  <c r="R94" i="47"/>
  <c r="C94" i="47"/>
  <c r="P94" i="47"/>
  <c r="B94" i="47"/>
  <c r="M94" i="47"/>
  <c r="I35" i="47"/>
  <c r="R35" i="47"/>
  <c r="F35" i="47"/>
  <c r="O35" i="47"/>
  <c r="C35" i="47"/>
  <c r="P35" i="47"/>
  <c r="H31" i="47"/>
  <c r="B35" i="47"/>
  <c r="C38" i="47"/>
  <c r="L47" i="47"/>
  <c r="R83" i="47"/>
  <c r="H83" i="47"/>
  <c r="F83" i="47"/>
  <c r="J83" i="47"/>
  <c r="I83" i="47"/>
  <c r="E83" i="47"/>
  <c r="P83" i="47"/>
  <c r="C83" i="47"/>
  <c r="O83" i="47"/>
  <c r="B83" i="47"/>
  <c r="L83" i="47"/>
  <c r="C85" i="47"/>
  <c r="N94" i="47"/>
  <c r="B38" i="47"/>
  <c r="R38" i="47"/>
  <c r="B26" i="47"/>
  <c r="M22" i="47"/>
  <c r="E26" i="47"/>
  <c r="N29" i="47"/>
  <c r="C29" i="47"/>
  <c r="J29" i="47"/>
  <c r="H29" i="47"/>
  <c r="P29" i="47"/>
  <c r="L31" i="47"/>
  <c r="M33" i="47"/>
  <c r="E35" i="47"/>
  <c r="E38" i="47"/>
  <c r="O45" i="47"/>
  <c r="M47" i="47"/>
  <c r="M78" i="47"/>
  <c r="P80" i="47"/>
  <c r="M83" i="47"/>
  <c r="O85" i="47"/>
  <c r="M31" i="47"/>
  <c r="H35" i="47"/>
  <c r="I38" i="47"/>
  <c r="N47" i="47"/>
  <c r="P62" i="47"/>
  <c r="F62" i="47"/>
  <c r="J62" i="47"/>
  <c r="I62" i="47"/>
  <c r="H62" i="47"/>
  <c r="O62" i="47"/>
  <c r="C62" i="47"/>
  <c r="L62" i="47"/>
  <c r="I71" i="47"/>
  <c r="J71" i="47"/>
  <c r="H71" i="47"/>
  <c r="R71" i="47"/>
  <c r="F71" i="47"/>
  <c r="O71" i="47"/>
  <c r="C71" i="47"/>
  <c r="L71" i="47"/>
  <c r="N83" i="47"/>
  <c r="P85" i="47"/>
  <c r="I81" i="47"/>
  <c r="C87" i="47"/>
  <c r="J88" i="47"/>
  <c r="L88" i="47"/>
  <c r="N88" i="47"/>
  <c r="I89" i="47"/>
  <c r="C90" i="47"/>
  <c r="R90" i="47"/>
  <c r="C100" i="47"/>
  <c r="H105" i="47"/>
  <c r="H106" i="47"/>
  <c r="C107" i="47"/>
  <c r="J108" i="47"/>
  <c r="O108" i="47"/>
  <c r="C108" i="47"/>
  <c r="N108" i="47"/>
  <c r="B108" i="47"/>
  <c r="R108" i="47"/>
  <c r="J111" i="47"/>
  <c r="M113" i="47"/>
  <c r="B113" i="47"/>
  <c r="H113" i="47"/>
  <c r="R113" i="47"/>
  <c r="F113" i="47"/>
  <c r="P113" i="47"/>
  <c r="E113" i="47"/>
  <c r="O102" i="47"/>
  <c r="E102" i="47"/>
  <c r="R102" i="47"/>
  <c r="F102" i="47"/>
  <c r="P102" i="47"/>
  <c r="C102" i="47"/>
  <c r="R103" i="47"/>
  <c r="H103" i="47"/>
  <c r="L103" i="47"/>
  <c r="J103" i="47"/>
  <c r="O103" i="47"/>
  <c r="M109" i="47"/>
  <c r="B109" i="47"/>
  <c r="I109" i="47"/>
  <c r="H109" i="47"/>
  <c r="P109" i="47"/>
  <c r="O98" i="47"/>
  <c r="E98" i="47"/>
  <c r="H98" i="47"/>
  <c r="R98" i="47"/>
  <c r="F98" i="47"/>
  <c r="P98" i="47"/>
  <c r="B102" i="47"/>
  <c r="B103" i="47"/>
  <c r="P103" i="47"/>
  <c r="C109" i="47"/>
  <c r="R109" i="47"/>
  <c r="R115" i="47"/>
  <c r="H115" i="47"/>
  <c r="F115" i="47"/>
  <c r="P115" i="47"/>
  <c r="E115" i="47"/>
  <c r="O115" i="47"/>
  <c r="C115" i="47"/>
  <c r="J120" i="47"/>
  <c r="L120" i="47"/>
  <c r="I120" i="47"/>
  <c r="H120" i="47"/>
  <c r="P120" i="47"/>
  <c r="P42" i="47"/>
  <c r="F42" i="47"/>
  <c r="M42" i="47"/>
  <c r="N49" i="47"/>
  <c r="C49" i="47"/>
  <c r="M49" i="47"/>
  <c r="M59" i="47"/>
  <c r="P66" i="47"/>
  <c r="F66" i="47"/>
  <c r="M66" i="47"/>
  <c r="N73" i="47"/>
  <c r="C73" i="47"/>
  <c r="M73" i="47"/>
  <c r="M75" i="47"/>
  <c r="O86" i="47"/>
  <c r="E86" i="47"/>
  <c r="L86" i="47"/>
  <c r="N86" i="47"/>
  <c r="J87" i="47"/>
  <c r="E88" i="47"/>
  <c r="R88" i="47"/>
  <c r="I90" i="47"/>
  <c r="J92" i="47"/>
  <c r="I92" i="47"/>
  <c r="N92" i="47"/>
  <c r="B98" i="47"/>
  <c r="L100" i="47"/>
  <c r="H102" i="47"/>
  <c r="C103" i="47"/>
  <c r="J104" i="47"/>
  <c r="P104" i="47"/>
  <c r="E104" i="47"/>
  <c r="O104" i="47"/>
  <c r="C104" i="47"/>
  <c r="R104" i="47"/>
  <c r="L106" i="47"/>
  <c r="L107" i="47"/>
  <c r="H108" i="47"/>
  <c r="E109" i="47"/>
  <c r="J113" i="47"/>
  <c r="B115" i="47"/>
  <c r="O118" i="47"/>
  <c r="E118" i="47"/>
  <c r="L118" i="47"/>
  <c r="J118" i="47"/>
  <c r="I118" i="47"/>
  <c r="R118" i="47"/>
  <c r="B120" i="47"/>
  <c r="R120" i="47"/>
  <c r="O122" i="47"/>
  <c r="E122" i="47"/>
  <c r="J122" i="47"/>
  <c r="I122" i="47"/>
  <c r="H122" i="47"/>
  <c r="R122" i="47"/>
  <c r="J124" i="47"/>
  <c r="I124" i="47"/>
  <c r="H124" i="47"/>
  <c r="R124" i="47"/>
  <c r="F124" i="47"/>
  <c r="P124" i="47"/>
  <c r="M89" i="47"/>
  <c r="B89" i="47"/>
  <c r="P89" i="47"/>
  <c r="E89" i="47"/>
  <c r="O89" i="47"/>
  <c r="C98" i="47"/>
  <c r="I102" i="47"/>
  <c r="E103" i="47"/>
  <c r="M105" i="47"/>
  <c r="B105" i="47"/>
  <c r="J105" i="47"/>
  <c r="I105" i="47"/>
  <c r="P105" i="47"/>
  <c r="F109" i="47"/>
  <c r="R111" i="47"/>
  <c r="H111" i="47"/>
  <c r="I111" i="47"/>
  <c r="F111" i="47"/>
  <c r="O111" i="47"/>
  <c r="I115" i="47"/>
  <c r="R119" i="47"/>
  <c r="H119" i="47"/>
  <c r="P119" i="47"/>
  <c r="E119" i="47"/>
  <c r="O119" i="47"/>
  <c r="C119" i="47"/>
  <c r="N119" i="47"/>
  <c r="B119" i="47"/>
  <c r="C120" i="47"/>
  <c r="M81" i="47"/>
  <c r="B81" i="47"/>
  <c r="H81" i="47"/>
  <c r="O81" i="47"/>
  <c r="N21" i="47"/>
  <c r="C21" i="47"/>
  <c r="M21" i="47"/>
  <c r="M23" i="47"/>
  <c r="P30" i="47"/>
  <c r="F30" i="47"/>
  <c r="M30" i="47"/>
  <c r="N37" i="47"/>
  <c r="C37" i="47"/>
  <c r="M37" i="47"/>
  <c r="M39" i="47"/>
  <c r="C42" i="47"/>
  <c r="O42" i="47"/>
  <c r="P46" i="47"/>
  <c r="F46" i="47"/>
  <c r="M46" i="47"/>
  <c r="E49" i="47"/>
  <c r="P49" i="47"/>
  <c r="C59" i="47"/>
  <c r="O59" i="47"/>
  <c r="N61" i="47"/>
  <c r="C61" i="47"/>
  <c r="M61" i="47"/>
  <c r="M63" i="47"/>
  <c r="C66" i="47"/>
  <c r="O66" i="47"/>
  <c r="P70" i="47"/>
  <c r="F70" i="47"/>
  <c r="M70" i="47"/>
  <c r="E73" i="47"/>
  <c r="P73" i="47"/>
  <c r="C75" i="47"/>
  <c r="O75" i="47"/>
  <c r="N77" i="47"/>
  <c r="C77" i="47"/>
  <c r="M77" i="47"/>
  <c r="R79" i="47"/>
  <c r="I79" i="47"/>
  <c r="M79" i="47"/>
  <c r="C81" i="47"/>
  <c r="P81" i="47"/>
  <c r="C86" i="47"/>
  <c r="R86" i="47"/>
  <c r="H88" i="47"/>
  <c r="C89" i="47"/>
  <c r="R89" i="47"/>
  <c r="C92" i="47"/>
  <c r="P92" i="47"/>
  <c r="J96" i="47"/>
  <c r="H96" i="47"/>
  <c r="R96" i="47"/>
  <c r="F96" i="47"/>
  <c r="O96" i="47"/>
  <c r="I98" i="47"/>
  <c r="J102" i="47"/>
  <c r="F103" i="47"/>
  <c r="F104" i="47"/>
  <c r="C105" i="47"/>
  <c r="R105" i="47"/>
  <c r="L108" i="47"/>
  <c r="J109" i="47"/>
  <c r="B111" i="47"/>
  <c r="P111" i="47"/>
  <c r="N113" i="47"/>
  <c r="J115" i="47"/>
  <c r="M117" i="47"/>
  <c r="B117" i="47"/>
  <c r="R117" i="47"/>
  <c r="F117" i="47"/>
  <c r="P117" i="47"/>
  <c r="E117" i="47"/>
  <c r="O117" i="47"/>
  <c r="C117" i="47"/>
  <c r="F119" i="47"/>
  <c r="E120" i="47"/>
  <c r="C124" i="47"/>
  <c r="F89" i="47"/>
  <c r="O90" i="47"/>
  <c r="E90" i="47"/>
  <c r="J90" i="47"/>
  <c r="N90" i="47"/>
  <c r="J98" i="47"/>
  <c r="J100" i="47"/>
  <c r="R100" i="47"/>
  <c r="F100" i="47"/>
  <c r="P100" i="47"/>
  <c r="E100" i="47"/>
  <c r="O100" i="47"/>
  <c r="L102" i="47"/>
  <c r="I103" i="47"/>
  <c r="E105" i="47"/>
  <c r="O106" i="47"/>
  <c r="E106" i="47"/>
  <c r="P106" i="47"/>
  <c r="C106" i="47"/>
  <c r="N106" i="47"/>
  <c r="B106" i="47"/>
  <c r="R107" i="47"/>
  <c r="H107" i="47"/>
  <c r="J107" i="47"/>
  <c r="I107" i="47"/>
  <c r="O107" i="47"/>
  <c r="L109" i="47"/>
  <c r="C111" i="47"/>
  <c r="L115" i="47"/>
  <c r="F120" i="47"/>
  <c r="E81" i="47"/>
  <c r="R81" i="47"/>
  <c r="R87" i="47"/>
  <c r="H87" i="47"/>
  <c r="P87" i="47"/>
  <c r="E87" i="47"/>
  <c r="N87" i="47"/>
  <c r="E21" i="47"/>
  <c r="P21" i="47"/>
  <c r="C23" i="47"/>
  <c r="O23" i="47"/>
  <c r="N25" i="47"/>
  <c r="C25" i="47"/>
  <c r="M25" i="47"/>
  <c r="M27" i="47"/>
  <c r="C30" i="47"/>
  <c r="O30" i="47"/>
  <c r="P34" i="47"/>
  <c r="F34" i="47"/>
  <c r="M34" i="47"/>
  <c r="E37" i="47"/>
  <c r="P37" i="47"/>
  <c r="C39" i="47"/>
  <c r="O39" i="47"/>
  <c r="N41" i="47"/>
  <c r="C41" i="47"/>
  <c r="M41" i="47"/>
  <c r="H42" i="47"/>
  <c r="M43" i="47"/>
  <c r="C46" i="47"/>
  <c r="O46" i="47"/>
  <c r="H49" i="47"/>
  <c r="P50" i="47"/>
  <c r="F50" i="47"/>
  <c r="M50" i="47"/>
  <c r="F59" i="47"/>
  <c r="R59" i="47"/>
  <c r="E61" i="47"/>
  <c r="P61" i="47"/>
  <c r="C63" i="47"/>
  <c r="O63" i="47"/>
  <c r="N65" i="47"/>
  <c r="C65" i="47"/>
  <c r="M65" i="47"/>
  <c r="H66" i="47"/>
  <c r="M67" i="47"/>
  <c r="C70" i="47"/>
  <c r="O70" i="47"/>
  <c r="H73" i="47"/>
  <c r="P74" i="47"/>
  <c r="F74" i="47"/>
  <c r="M74" i="47"/>
  <c r="F75" i="47"/>
  <c r="R75" i="47"/>
  <c r="E77" i="47"/>
  <c r="P77" i="47"/>
  <c r="C79" i="47"/>
  <c r="O79" i="47"/>
  <c r="F81" i="47"/>
  <c r="H86" i="47"/>
  <c r="B87" i="47"/>
  <c r="O87" i="47"/>
  <c r="M88" i="47"/>
  <c r="H89" i="47"/>
  <c r="B90" i="47"/>
  <c r="P90" i="47"/>
  <c r="F92" i="47"/>
  <c r="M93" i="47"/>
  <c r="B93" i="47"/>
  <c r="O93" i="47"/>
  <c r="C93" i="47"/>
  <c r="P93" i="47"/>
  <c r="C96" i="47"/>
  <c r="L98" i="47"/>
  <c r="B100" i="47"/>
  <c r="M101" i="47"/>
  <c r="B101" i="47"/>
  <c r="L101" i="47"/>
  <c r="J101" i="47"/>
  <c r="P101" i="47"/>
  <c r="M102" i="47"/>
  <c r="M103" i="47"/>
  <c r="I104" i="47"/>
  <c r="F105" i="47"/>
  <c r="F106" i="47"/>
  <c r="B107" i="47"/>
  <c r="P107" i="47"/>
  <c r="P108" i="47"/>
  <c r="N109" i="47"/>
  <c r="E111" i="47"/>
  <c r="M115" i="47"/>
  <c r="I117" i="47"/>
  <c r="J119" i="47"/>
  <c r="M120" i="47"/>
  <c r="L122" i="47"/>
  <c r="L124" i="47"/>
  <c r="O126" i="47"/>
  <c r="E126" i="47"/>
  <c r="M126" i="47"/>
  <c r="M121" i="47"/>
  <c r="B121" i="47"/>
  <c r="N121" i="47"/>
  <c r="R123" i="47"/>
  <c r="H123" i="47"/>
  <c r="M123" i="47"/>
  <c r="F126" i="47"/>
  <c r="R126" i="47"/>
  <c r="C121" i="47"/>
  <c r="O121" i="47"/>
  <c r="B123" i="47"/>
  <c r="N123" i="47"/>
  <c r="M125" i="47"/>
  <c r="B125" i="47"/>
  <c r="N125" i="47"/>
  <c r="H126" i="47"/>
  <c r="R127" i="47"/>
  <c r="H127" i="47"/>
  <c r="P127" i="47"/>
  <c r="J127" i="47"/>
  <c r="N127" i="47"/>
  <c r="R95" i="47"/>
  <c r="H95" i="47"/>
  <c r="M95" i="47"/>
  <c r="O110" i="47"/>
  <c r="E110" i="47"/>
  <c r="M110" i="47"/>
  <c r="M112" i="47"/>
  <c r="O82" i="47"/>
  <c r="E82" i="47"/>
  <c r="M82" i="47"/>
  <c r="M84" i="47"/>
  <c r="B95" i="47"/>
  <c r="N95" i="47"/>
  <c r="M97" i="47"/>
  <c r="B97" i="47"/>
  <c r="N97" i="47"/>
  <c r="R99" i="47"/>
  <c r="H99" i="47"/>
  <c r="M99" i="47"/>
  <c r="B110" i="47"/>
  <c r="N110" i="47"/>
  <c r="B112" i="47"/>
  <c r="N112" i="47"/>
  <c r="O114" i="47"/>
  <c r="E114" i="47"/>
  <c r="M114" i="47"/>
  <c r="M116" i="47"/>
  <c r="E121" i="47"/>
  <c r="P121" i="47"/>
  <c r="C123" i="47"/>
  <c r="O123" i="47"/>
  <c r="C125" i="47"/>
  <c r="O125" i="47"/>
  <c r="I126" i="47"/>
  <c r="B127" i="47"/>
  <c r="O127" i="47"/>
  <c r="B24" i="60"/>
  <c r="F7" i="73" l="1"/>
  <c r="F9" i="73"/>
  <c r="F8" i="73"/>
  <c r="F6" i="73"/>
  <c r="K5" i="73"/>
  <c r="F5" i="73"/>
  <c r="I8" i="71"/>
  <c r="C4" i="71"/>
  <c r="B4" i="71"/>
  <c r="I7" i="71" l="1"/>
  <c r="E2" i="60" l="1"/>
  <c r="X2" i="1" l="1"/>
  <c r="D7" i="15" l="1"/>
  <c r="B130" i="60" l="1"/>
  <c r="B129" i="60"/>
  <c r="B128" i="60"/>
  <c r="B127" i="60"/>
  <c r="B126" i="60"/>
  <c r="B125" i="60"/>
  <c r="B124" i="60"/>
  <c r="B123" i="60"/>
  <c r="B122" i="60"/>
  <c r="AK121" i="60"/>
  <c r="B121" i="60"/>
  <c r="AK120" i="60"/>
  <c r="B120" i="60"/>
  <c r="AK119" i="60"/>
  <c r="B119" i="60"/>
  <c r="AK117" i="60"/>
  <c r="AK115" i="60"/>
  <c r="AK113" i="60"/>
  <c r="AK111" i="60"/>
  <c r="L101" i="60"/>
  <c r="AK97" i="60"/>
  <c r="B97" i="60"/>
  <c r="AK96" i="60"/>
  <c r="B96" i="60"/>
  <c r="AK95" i="60"/>
  <c r="B95" i="60"/>
  <c r="AK94" i="60"/>
  <c r="B94" i="60"/>
  <c r="AK93" i="60"/>
  <c r="B93" i="60"/>
  <c r="AK92" i="60"/>
  <c r="B92" i="60"/>
  <c r="AK91" i="60"/>
  <c r="B91" i="60"/>
  <c r="AK90" i="60"/>
  <c r="B90" i="60"/>
  <c r="AK89" i="60"/>
  <c r="B89" i="60"/>
  <c r="AK88" i="60"/>
  <c r="B88" i="60"/>
  <c r="AK87" i="60"/>
  <c r="B87" i="60"/>
  <c r="AK86" i="60"/>
  <c r="B86" i="60"/>
  <c r="AK84" i="60"/>
  <c r="AK82" i="60"/>
  <c r="AK80" i="60"/>
  <c r="AK78" i="60"/>
  <c r="L68" i="60"/>
  <c r="AK64" i="60"/>
  <c r="B64" i="60"/>
  <c r="AK63" i="60"/>
  <c r="B63" i="60"/>
  <c r="AK62" i="60"/>
  <c r="B62" i="60"/>
  <c r="AK61" i="60"/>
  <c r="B61" i="60"/>
  <c r="AK60" i="60"/>
  <c r="B60" i="60"/>
  <c r="AK59" i="60"/>
  <c r="B59" i="60"/>
  <c r="AK58" i="60"/>
  <c r="B58" i="60"/>
  <c r="AK57" i="60"/>
  <c r="B57" i="60"/>
  <c r="AK56" i="60"/>
  <c r="B56" i="60"/>
  <c r="AK55" i="60"/>
  <c r="B55" i="60"/>
  <c r="AK54" i="60"/>
  <c r="B54" i="60"/>
  <c r="AK53" i="60"/>
  <c r="B53" i="60"/>
  <c r="AK51" i="60"/>
  <c r="Q50" i="60"/>
  <c r="Q83" i="60" s="1"/>
  <c r="Q116" i="60" s="1"/>
  <c r="AK49" i="60"/>
  <c r="AK47" i="60"/>
  <c r="L35" i="60"/>
  <c r="AK31" i="60"/>
  <c r="B31" i="60"/>
  <c r="AK30" i="60"/>
  <c r="B30" i="60"/>
  <c r="AK29" i="60"/>
  <c r="B29" i="60"/>
  <c r="AK28" i="60"/>
  <c r="B28" i="60"/>
  <c r="AK27" i="60"/>
  <c r="B27" i="60"/>
  <c r="AK26" i="60"/>
  <c r="B26" i="60"/>
  <c r="AK25" i="60"/>
  <c r="B25" i="60"/>
  <c r="AK24" i="60"/>
  <c r="AK23" i="60"/>
  <c r="AK22" i="60"/>
  <c r="AK21" i="60"/>
  <c r="AK20" i="60"/>
  <c r="S20" i="60"/>
  <c r="AK18" i="60"/>
  <c r="AK16" i="60"/>
  <c r="Q49" i="60"/>
  <c r="F16" i="60"/>
  <c r="F49" i="60" s="1"/>
  <c r="Q114" i="60"/>
  <c r="Q14" i="60"/>
  <c r="Q113" i="60" s="1"/>
  <c r="F14" i="60"/>
  <c r="F80" i="60" s="1"/>
  <c r="F13" i="60"/>
  <c r="F46" i="60" s="1"/>
  <c r="G12" i="60"/>
  <c r="G45" i="60" s="1"/>
  <c r="F11" i="60"/>
  <c r="F44" i="60" s="1"/>
  <c r="G10" i="60"/>
  <c r="G109" i="60" s="1"/>
  <c r="F8" i="60"/>
  <c r="G7" i="60"/>
  <c r="G40" i="60" s="1"/>
  <c r="F5" i="60"/>
  <c r="F38" i="60" s="1"/>
  <c r="O3" i="60"/>
  <c r="O69" i="60" s="1"/>
  <c r="N3" i="60"/>
  <c r="N36" i="60" s="1"/>
  <c r="F41" i="60" l="1"/>
  <c r="I23" i="60"/>
  <c r="I27" i="60"/>
  <c r="AG16" i="60"/>
  <c r="I30" i="60"/>
  <c r="I29" i="60"/>
  <c r="I28" i="60"/>
  <c r="I25" i="60"/>
  <c r="I31" i="60"/>
  <c r="AG12" i="60"/>
  <c r="AG14" i="60"/>
  <c r="I24" i="60"/>
  <c r="I26" i="60"/>
  <c r="B12" i="60"/>
  <c r="AA8" i="60"/>
  <c r="H9" i="71" s="1"/>
  <c r="O36" i="60"/>
  <c r="F47" i="60"/>
  <c r="F71" i="60"/>
  <c r="F104" i="60" s="1"/>
  <c r="G76" i="60"/>
  <c r="Q80" i="60"/>
  <c r="Q81" i="60"/>
  <c r="F110" i="60"/>
  <c r="F115" i="60"/>
  <c r="G43" i="60"/>
  <c r="Q47" i="60"/>
  <c r="Q48" i="60"/>
  <c r="G73" i="60"/>
  <c r="G106" i="60" s="1"/>
  <c r="F77" i="60"/>
  <c r="F82" i="60"/>
  <c r="N102" i="60"/>
  <c r="F107" i="60"/>
  <c r="G111" i="60"/>
  <c r="F112" i="60"/>
  <c r="Q115" i="60"/>
  <c r="N69" i="60"/>
  <c r="F74" i="60"/>
  <c r="G78" i="60"/>
  <c r="F79" i="60"/>
  <c r="Q82" i="60"/>
  <c r="O102" i="60"/>
  <c r="F113" i="60"/>
  <c r="H10" i="71" l="1"/>
  <c r="I10" i="71" s="1"/>
  <c r="I9" i="71"/>
  <c r="AA74" i="60"/>
  <c r="X2" i="60"/>
  <c r="X101" i="60" s="1"/>
  <c r="AA107" i="60"/>
  <c r="AA41" i="60"/>
  <c r="I11" i="71" l="1"/>
  <c r="X68" i="60"/>
  <c r="X35" i="60"/>
  <c r="AG130" i="1"/>
  <c r="AG129" i="1"/>
  <c r="AG128" i="1"/>
  <c r="AG127" i="1"/>
  <c r="AG126" i="1"/>
  <c r="AG125" i="1"/>
  <c r="AG124" i="1"/>
  <c r="AG123" i="1"/>
  <c r="AG122" i="1"/>
  <c r="AG121" i="1"/>
  <c r="AG120" i="1"/>
  <c r="AG119" i="1"/>
  <c r="AG117" i="1"/>
  <c r="F6" i="9" l="1"/>
  <c r="B12" i="1" l="1"/>
  <c r="G12" i="1"/>
  <c r="F13" i="1" l="1"/>
  <c r="G13" i="53" l="1"/>
  <c r="G21" i="53"/>
  <c r="E13" i="15"/>
  <c r="I12" i="53" l="1"/>
  <c r="E68" i="1" l="1"/>
  <c r="L68" i="1"/>
  <c r="F8" i="1" l="1"/>
  <c r="I55" i="1" l="1"/>
  <c r="I24" i="1"/>
  <c r="I30" i="1"/>
  <c r="I31" i="1"/>
  <c r="AG29" i="1"/>
  <c r="AG80" i="1"/>
  <c r="AG113" i="1"/>
  <c r="AG30" i="1"/>
  <c r="AG63" i="1"/>
  <c r="AG96" i="1"/>
  <c r="I89" i="1"/>
  <c r="I97" i="1"/>
  <c r="I126" i="1"/>
  <c r="AG23" i="1"/>
  <c r="AG56" i="1"/>
  <c r="AG89" i="1"/>
  <c r="I26" i="1"/>
  <c r="AG28" i="1"/>
  <c r="AG78" i="1"/>
  <c r="AG111" i="1"/>
  <c r="I90" i="1"/>
  <c r="I119" i="1"/>
  <c r="I127" i="1"/>
  <c r="I25" i="1"/>
  <c r="I54" i="1"/>
  <c r="AG54" i="1"/>
  <c r="AG87" i="1"/>
  <c r="I59" i="1"/>
  <c r="AG49" i="1"/>
  <c r="AG82" i="1"/>
  <c r="AG115" i="1"/>
  <c r="I91" i="1"/>
  <c r="I120" i="1"/>
  <c r="I128" i="1"/>
  <c r="AG27" i="1"/>
  <c r="AG60" i="1"/>
  <c r="AG93" i="1"/>
  <c r="I53" i="1"/>
  <c r="AG53" i="1"/>
  <c r="AG86" i="1"/>
  <c r="I58" i="1"/>
  <c r="I92" i="1"/>
  <c r="I121" i="1"/>
  <c r="I129" i="1"/>
  <c r="I27" i="1"/>
  <c r="AG21" i="1"/>
  <c r="AG58" i="1"/>
  <c r="AG91" i="1"/>
  <c r="AG22" i="1"/>
  <c r="AG55" i="1"/>
  <c r="AG88" i="1"/>
  <c r="I56" i="1"/>
  <c r="I93" i="1"/>
  <c r="I122" i="1"/>
  <c r="I130" i="1"/>
  <c r="AG31" i="1"/>
  <c r="AG64" i="1"/>
  <c r="AG97" i="1"/>
  <c r="AG12" i="1"/>
  <c r="AG57" i="1"/>
  <c r="AG90" i="1"/>
  <c r="I86" i="1"/>
  <c r="I94" i="1"/>
  <c r="I123" i="1"/>
  <c r="I29" i="1"/>
  <c r="AG25" i="1"/>
  <c r="AG62" i="1"/>
  <c r="AG95" i="1"/>
  <c r="AG26" i="1"/>
  <c r="AG59" i="1"/>
  <c r="AG92" i="1"/>
  <c r="I87" i="1"/>
  <c r="I95" i="1"/>
  <c r="I124" i="1"/>
  <c r="I28" i="1"/>
  <c r="AG51" i="1"/>
  <c r="AG84" i="1"/>
  <c r="I57" i="1"/>
  <c r="AG24" i="1"/>
  <c r="AG61" i="1"/>
  <c r="AG94" i="1"/>
  <c r="I88" i="1"/>
  <c r="I96" i="1"/>
  <c r="I125" i="1"/>
  <c r="I23" i="1"/>
  <c r="I61" i="1"/>
  <c r="AG45" i="1"/>
  <c r="I60" i="1"/>
  <c r="I62" i="1"/>
  <c r="I64" i="1"/>
  <c r="AG47" i="1"/>
  <c r="I63" i="1"/>
  <c r="F74" i="1"/>
  <c r="A12" i="53"/>
  <c r="C12" i="53"/>
  <c r="K5" i="53"/>
  <c r="I5" i="53"/>
  <c r="G5" i="53"/>
  <c r="E5" i="53"/>
  <c r="C5" i="53"/>
  <c r="A5" i="53"/>
  <c r="K25" i="53" l="1"/>
  <c r="K24" i="53"/>
  <c r="I25" i="53"/>
  <c r="I24" i="53"/>
  <c r="G25" i="53"/>
  <c r="G24" i="53"/>
  <c r="E25" i="53"/>
  <c r="E24" i="53"/>
  <c r="C25" i="53"/>
  <c r="C24" i="53"/>
  <c r="A25" i="53"/>
  <c r="A24" i="53"/>
  <c r="K21" i="53"/>
  <c r="K20" i="53"/>
  <c r="I21" i="53"/>
  <c r="I20" i="53"/>
  <c r="G20" i="53"/>
  <c r="E21" i="53"/>
  <c r="E20" i="53"/>
  <c r="C20" i="53"/>
  <c r="A21" i="53"/>
  <c r="A20" i="53"/>
  <c r="K17" i="53"/>
  <c r="K16" i="53"/>
  <c r="I17" i="53"/>
  <c r="I16" i="53"/>
  <c r="G17" i="53"/>
  <c r="G16" i="53"/>
  <c r="E17" i="53"/>
  <c r="E16" i="53"/>
  <c r="C17" i="53"/>
  <c r="C16" i="53"/>
  <c r="A17" i="53"/>
  <c r="A16" i="53"/>
  <c r="K13" i="53"/>
  <c r="K12" i="53"/>
  <c r="I13" i="53"/>
  <c r="G12" i="53"/>
  <c r="E13" i="53"/>
  <c r="A13" i="53"/>
  <c r="K9" i="53"/>
  <c r="K8" i="53"/>
  <c r="I9" i="53"/>
  <c r="I8" i="53"/>
  <c r="G9" i="53"/>
  <c r="G8" i="53"/>
  <c r="E9" i="53"/>
  <c r="E8" i="53"/>
  <c r="C9" i="53"/>
  <c r="C8" i="53"/>
  <c r="C13" i="53" l="1"/>
  <c r="C21" i="53"/>
  <c r="E12" i="53"/>
  <c r="C12" i="15"/>
  <c r="E5" i="47" l="1"/>
  <c r="H4" i="47"/>
  <c r="E4" i="47"/>
  <c r="B4" i="47"/>
  <c r="L3" i="47"/>
  <c r="G3" i="47"/>
  <c r="D3" i="47"/>
  <c r="E5" i="9"/>
  <c r="A9" i="53"/>
  <c r="A8" i="53"/>
  <c r="J3" i="9"/>
  <c r="E3" i="9"/>
  <c r="L101" i="1"/>
  <c r="S20" i="1"/>
  <c r="C32" i="15"/>
  <c r="C33" i="15"/>
  <c r="C34" i="15"/>
  <c r="E101" i="1"/>
  <c r="E35" i="1"/>
  <c r="G7" i="1"/>
  <c r="D9" i="15"/>
  <c r="Q115" i="1"/>
  <c r="F16" i="1"/>
  <c r="Q14" i="1"/>
  <c r="Q47" i="1" s="1"/>
  <c r="F14" i="1"/>
  <c r="G10" i="1"/>
  <c r="F11" i="1"/>
  <c r="F77" i="1" s="1"/>
  <c r="F5" i="1"/>
  <c r="N3" i="1"/>
  <c r="O3" i="1"/>
  <c r="O69" i="1" s="1"/>
  <c r="L35" i="1"/>
  <c r="Q50" i="1"/>
  <c r="Q83" i="1" s="1"/>
  <c r="Q116" i="1" s="1"/>
  <c r="B5" i="15"/>
  <c r="D5" i="15"/>
  <c r="G5" i="15"/>
  <c r="B6" i="15"/>
  <c r="C6" i="15"/>
  <c r="G7" i="15"/>
  <c r="C8" i="15"/>
  <c r="C10" i="15"/>
  <c r="C11" i="15"/>
  <c r="G11" i="15"/>
  <c r="D14" i="15"/>
  <c r="G14" i="15"/>
  <c r="E4" i="9"/>
  <c r="G40" i="1" l="1"/>
  <c r="G73" i="1"/>
  <c r="G106" i="1" s="1"/>
  <c r="F38" i="1"/>
  <c r="F71" i="1"/>
  <c r="F104" i="1" s="1"/>
  <c r="AG16" i="1"/>
  <c r="AG14" i="1"/>
  <c r="AG18" i="1"/>
  <c r="AG20" i="1"/>
  <c r="N69" i="1"/>
  <c r="G43" i="1"/>
  <c r="G76" i="1"/>
  <c r="G109" i="1"/>
  <c r="O102" i="1"/>
  <c r="F46" i="1"/>
  <c r="F80" i="1"/>
  <c r="Q80" i="1"/>
  <c r="Q48" i="1"/>
  <c r="F115" i="1"/>
  <c r="F110" i="1"/>
  <c r="N36" i="1"/>
  <c r="Q113" i="1"/>
  <c r="Q81" i="1"/>
  <c r="Q114" i="1"/>
  <c r="F113" i="1"/>
  <c r="G111" i="1"/>
  <c r="G78" i="1"/>
  <c r="F82" i="1"/>
  <c r="F41" i="1"/>
  <c r="F49" i="1"/>
  <c r="G45" i="1"/>
  <c r="F79" i="1"/>
  <c r="F47" i="1"/>
  <c r="F107" i="1"/>
  <c r="O36" i="1"/>
  <c r="N102" i="1"/>
  <c r="Q49" i="1"/>
  <c r="F112" i="1"/>
  <c r="F44" i="1"/>
  <c r="Q82" i="1"/>
  <c r="AA74" i="1" l="1"/>
  <c r="X68" i="1"/>
  <c r="AA41" i="1"/>
  <c r="AA107" i="1"/>
  <c r="X101" i="1" l="1"/>
  <c r="X35" i="1"/>
  <c r="E68" i="60"/>
  <c r="E101" i="60"/>
  <c r="E35"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tc={A5D2A85F-273F-D042-8458-35058F584141}</author>
    <author>tc={0A0C9222-17B1-6542-B30B-634FD46F69EF}</author>
    <author>tc={CC42F222-1A13-1E49-AF73-38A689CF5C42}</author>
    <author>tc={5F2CD958-0BAC-5E4D-879E-3D949D9003D7}</author>
    <author>tc={565562D1-8AA7-3F4F-A9C3-22CAC3BF2FE3}</author>
    <author>tc={B46FA5CC-2A1A-8646-848A-50935FAE099F}</author>
    <author>tc={AABD03F5-5610-5341-A0FA-6915621A95E2}</author>
    <author>tc={C3DDCEF9-1930-B94F-81C2-25FEE6D61DA5}</author>
    <author>tc={03D0FB14-583B-E94A-B09B-2142A88F2784}</author>
    <author>tc={E2FCD4D1-E85F-DB40-9C8E-38FDB41171BB}</author>
    <author>tc={69ACBBD6-1470-6848-95DB-EC0CC1C88521}</author>
    <author>tc={A6CFF78D-77EA-4A47-A232-348AB95FC279}</author>
    <author>tc={E33D42FA-7306-3E4A-8CFE-28715DC83482}</author>
    <author>tc={6598CA5B-B320-3D43-9487-46E94ABE5E5C}</author>
    <author>tc={DB884232-0B4C-2143-BCF4-9C83CF2F182B}</author>
    <author>tc={E58FEEAD-B4AD-8A44-8181-0A27BE878085}</author>
    <author>tc={95D48422-A732-5840-B2A9-864B8A16D931}</author>
    <author>tc={353B3C3D-BC0B-3C45-9ADE-435135CAFBA5}</author>
    <author>tc={38DBF9F1-B403-6340-BA78-94B73DEB1B73}</author>
    <author>tc={5E2D6C41-249F-9843-8EA8-7A75C3149F0E}</author>
    <author>tc={5A8AE5BB-1099-8442-AB52-E67EAE0A73FD}</author>
    <author>tc={D98B08E8-6A17-B048-8534-B7FEADAEBD59}</author>
    <author>tc={CF9BB628-A21A-C54C-AB03-3D8E90AAA41D}</author>
    <author>tc={C407FAE0-DEC6-6C4D-AE80-70542F1CA467}</author>
    <author>tc={9A1CC8FE-CB85-3B4A-8D2D-F1B4E9289D6D}</author>
    <author>tc={57877F29-9ED7-6240-AB8D-0FF43E9E1D45}</author>
  </authors>
  <commentList>
    <comment ref="D14" authorId="0" shapeId="0" xr:uid="{8018A441-6118-4FFB-886C-9C970B52D8F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大会での正式なチーム名になるので，〇〇大学(+●●学部，●●キャンパス)以外は入力できません．
例：
○大阪大谷大学
☓大阪大谷大学ソフトボール部</t>
        </r>
      </text>
    </comment>
    <comment ref="D15" authorId="1" shapeId="0" xr:uid="{4EA77752-78F1-4F80-8064-6D7661C8343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例：
○ｵｵｻｶｵｵﾀﾆﾀﾞｲｶﾞｸ
☓オオサカオオタニダイガク</t>
        </r>
      </text>
    </comment>
    <comment ref="D17" authorId="2" shapeId="0" xr:uid="{7338825E-213F-4827-842F-CBB46DEA7CA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例：
○1993
☓１９９３
☓平成５年</t>
        </r>
      </text>
    </comment>
    <comment ref="D18" authorId="3" shapeId="0" xr:uid="{0E3B6BFF-66A9-4C18-B6A5-05EA8E6DC49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都・道・府・県については，右のプルダウンメニューから選択してください．
例：
○大阪
☓大阪府</t>
        </r>
      </text>
    </comment>
    <comment ref="D20" authorId="4" shapeId="0" xr:uid="{328F2DC5-556C-47D1-B28F-0D44E12B779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1" authorId="5" shapeId="0" xr:uid="{FE54D764-EBD5-4FA6-8E31-AC0FCDD9F5F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主に活動しているキャンパスの住所で，都道府県名の入力は不要です．</t>
        </r>
      </text>
    </comment>
    <comment ref="D22" authorId="6" shapeId="0" xr:uid="{E8DDBD94-3C52-49CD-AB55-F6CA1EBD2348}">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23" authorId="7" shapeId="0" xr:uid="{810EE9DD-57E1-4312-A5E8-511EEBD444D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4" authorId="8" shapeId="0" xr:uid="{D964A6D2-4217-40BB-89A1-65C99E7914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5" authorId="9" shapeId="0" xr:uid="{3E100555-D38B-451F-A059-B4B286D7D9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姓と名の間には半角スペースを入れてください．
例：
○ｲｽﾞﾐ ｹﾝｽｹ
☓イズミ ケンスケ</t>
        </r>
      </text>
    </comment>
    <comment ref="D27" authorId="10" shapeId="0" xr:uid="{693B6C43-C219-41C7-997C-E340F64722B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27" authorId="11" shapeId="0" xr:uid="{656826F9-0FAE-49B6-8621-14FE6855079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8" authorId="12" shapeId="0" xr:uid="{9D3E0958-D8F2-414D-AD82-07E2EE8B9B3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ハイパーリンクは削除してください．
リンクのあるセルで右クリック→ハイパーリンクの削除
で削除できます．</t>
        </r>
      </text>
    </comment>
    <comment ref="D29" authorId="13" shapeId="0" xr:uid="{02512D9C-8F7F-4BB8-AD73-328DC627E5F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0" authorId="14" shapeId="0" xr:uid="{606BEEC6-ABAF-4174-BAA9-E49B0A167FA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31" authorId="15" shapeId="0" xr:uid="{C41BFCA6-5A8F-4204-99E6-0B55C17B635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2" authorId="16" shapeId="0" xr:uid="{519809C8-8BE3-4A9A-893A-27341703D08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32" authorId="17" shapeId="0" xr:uid="{814C9CC5-3CD4-4431-9F6F-C3ED3C4C2CC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33" authorId="18" shapeId="0" xr:uid="{44DCA30D-EF4F-4B79-8449-DBD6E3515E2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○06-xxxx-xxxx
☓06xxxxxxxx
☓０６−ｘｘｘｘーｘｘｘｘ</t>
        </r>
      </text>
    </comment>
    <comment ref="D34" authorId="19" shapeId="0" xr:uid="{252178DC-F8E2-4DA6-8B12-C025EEC47ED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5" authorId="20" shapeId="0" xr:uid="{5133B028-5567-4E8C-8382-772DDA73591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7" authorId="21" shapeId="0" xr:uid="{00000000-0006-0000-0100-00001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女子の場合は○を削除してください．</t>
        </r>
      </text>
    </comment>
    <comment ref="D38" authorId="22" shapeId="0" xr:uid="{00000000-0006-0000-0100-000017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男子の場合は○を削除してください．</t>
        </r>
      </text>
    </comment>
    <comment ref="D41" authorId="23" shapeId="0" xr:uid="{00000000-0006-0000-0100-000018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2" authorId="24" shapeId="0" xr:uid="{00000000-0006-0000-0100-000019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3" authorId="25" shapeId="0" xr:uid="{00000000-0006-0000-0100-00001A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tc={CD3640E6-D6EA-1C4A-A6FB-701F03C48882}</author>
    <author>tc={AC7D323F-CEAE-8048-A127-CBDCE89E3624}</author>
    <author>tc={64D3430F-BB9A-3147-A3C0-463CE8B819EB}</author>
    <author>tc={57F9AC67-90D9-9F49-97DB-AD6612B119C1}</author>
    <author>tc={487932D3-4307-C747-B518-53A08A12BD77}</author>
    <author>tc={E021707D-1E82-7043-BE41-E1C77151C1A3}</author>
    <author>tc={A1C29725-974D-43BF-869B-C41ED10216BB}</author>
    <author>tc={C813F02F-6607-AD4B-8393-ADED6E75FC13}</author>
    <author>tc={ACBEA1BF-4AE5-A044-8E32-01EEB666390A}</author>
    <author>tc={9A7AB256-3A6B-7B4E-9F23-556291DD710F}</author>
    <author>tc={E26DB480-C035-BD4E-8BB7-23AA6C1D2BA2}</author>
    <author>tc={24FE2F38-4BB4-9045-87C0-F83634BEC987}</author>
    <author>tc={CFB6AD1E-E950-7D44-82C7-4F6CDB3B3032}</author>
  </authors>
  <commentList>
    <comment ref="G7" authorId="0" shapeId="0" xr:uid="{00000000-0006-0000-02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郵便番号と住所を記入してください(部屋番号まで記載してください)．
〒マークと都道府県名は不要です．</t>
        </r>
      </text>
    </comment>
    <comment ref="R7" authorId="1" shapeId="0" xr:uid="{00000000-0006-0000-02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学生の場合は「大学名」を記入してください．
学生でない場合は「大学名」または「職業（勤務先）」を記入してください．</t>
        </r>
      </text>
    </comment>
    <comment ref="S7" authorId="2" shapeId="0" xr:uid="{00000000-0006-0000-02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学生でない場合は、最下段の-を選択してください．</t>
        </r>
      </text>
    </comment>
    <comment ref="T7" authorId="3" shapeId="0" xr:uid="{00000000-0006-0000-02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○○線●●駅
と記入してください．</t>
        </r>
      </text>
    </comment>
    <comment ref="U7" authorId="4" shapeId="0" xr:uid="{00000000-0006-0000-02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入力は，西暦で｢yyyy/m/d」を，半角文字で入力してください．</t>
        </r>
      </text>
    </comment>
    <comment ref="C10" authorId="5" shapeId="0" xr:uid="{00000000-0006-0000-0200-00000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選手を兼任する場合は，
○を記入してください．
コーチにおいても同様です．</t>
        </r>
      </text>
    </comment>
    <comment ref="O16" authorId="6" shapeId="0" xr:uid="{00000000-0006-0000-0200-000007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スコアラーの登録番号を入力してください．</t>
        </r>
      </text>
    </comment>
    <comment ref="E19" authorId="7" shapeId="0" xr:uid="{00000000-0006-0000-0200-000008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事務局で推奨する標記方法は、下記のとおりです．
１．４文字以下は、氏と名の間にスペースを入れ、両端を揃える．
　　　●－－－◎
　　　●－－◎◎
　　　●－◎◎◎
　　　●●－－◎
　　　●●－◎◎
　　　●●●－◎
２．５文字以上は、スペース無し．
　　　●●◎◎◎
　　　●●●◎◎
　　　●●●◎◎◎</t>
        </r>
      </text>
    </comment>
    <comment ref="F19" authorId="8" shapeId="0" xr:uid="{00000000-0006-0000-0200-000009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Ex)○ｲｽﾞﾐ　☓イズミ</t>
        </r>
      </text>
    </comment>
    <comment ref="H19" authorId="9" shapeId="0" xr:uid="{00000000-0006-0000-0200-00000A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ex.法学部→法</t>
        </r>
      </text>
    </comment>
    <comment ref="I19" authorId="10" shapeId="0" xr:uid="{00000000-0006-0000-0200-00000B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
「高校・高等学校・中等教育学校」等は記入しない。</t>
        </r>
      </text>
    </comment>
    <comment ref="L19" authorId="11" shapeId="0" xr:uid="{00000000-0006-0000-0200-00000C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t>
        </r>
      </text>
    </comment>
    <comment ref="Q19" authorId="12" shapeId="0" xr:uid="{00000000-0006-0000-0200-00000D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tc={879C52E9-4AEA-46A9-85CB-3FAD41F95589}</author>
    <author>tc={8A48B3A4-47CE-9147-B06C-E3364B513FE4}</author>
    <author>tc={7EF7763D-9B3E-BF4E-A5BF-C1B48BA7FF84}</author>
  </authors>
  <commentList>
    <comment ref="E2" authorId="0" shapeId="0" xr:uid="{00000000-0006-0000-03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ダイアログボックスからA～D表を選択して作成してください．</t>
        </r>
      </text>
    </comment>
    <comment ref="AC3" authorId="1" shapeId="0" xr:uid="{00000000-0006-0000-03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2" shapeId="0" xr:uid="{00000000-0006-0000-03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tc={89776DD9-02E3-FF4D-ACEA-B4D0A876A617}</author>
    <author>tc={E0965021-F7DB-DB45-AB6B-2389D4BFA7DE}</author>
  </authors>
  <commentList>
    <comment ref="AC3" authorId="0" shapeId="0" xr:uid="{00000000-0006-0000-08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1" shapeId="0" xr:uid="{00000000-0006-0000-08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tc={CEB933EC-C184-2843-8919-620760CF8C68}</author>
    <author>tc={0A35F9A8-5737-164A-A788-795A8FFFDE52}</author>
    <author>tc={B85F42AA-1924-954D-B7EB-9328FD597F30}</author>
    <author>tc={0501872C-6F16-1746-8A6D-6DC1DA48AAA8}</author>
    <author>tc={1BC0CD9F-CEC2-CF4C-8A18-B2476F3B7E85}</author>
    <author>tc={39191F95-5293-D44C-A75F-EAA6AFBF3479}</author>
    <author>tc={43A1F8BB-DBEB-F44A-B0BC-F8F7673E4072}</author>
  </authors>
  <commentList>
    <comment ref="E7" authorId="0" shapeId="0" xr:uid="{00000000-0006-0000-1900-000001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記録委員会推奨の標記方法は、下記のとおりです。
１．４文字以下は、氏と名の間にスペースを入れ、両端を揃える。
　　　●－－－◎
　　　●－－◎◎
　　　●－◎◎◎
　　　●●－－◎
　　　●●－◎◎
　　　●●●－◎
２．５文字以上は、スペース無し。
　　　●●◎◎◎
　　　●●●◎◎
　　　●●●◎◎◎
</t>
        </r>
      </text>
    </comment>
    <comment ref="F7" authorId="1" shapeId="0" xr:uid="{00000000-0006-0000-1900-000002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　ｶﾀｶﾅ　に限る。
</t>
        </r>
      </text>
    </comment>
    <comment ref="H7" authorId="2" shapeId="0" xr:uid="{00000000-0006-0000-19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ex.健康科学部→健康科
大学院は研究科名
短大は学科名</t>
        </r>
      </text>
    </comment>
    <comment ref="I7" authorId="3" shapeId="0" xr:uid="{00000000-0006-0000-19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t>
        </r>
      </text>
    </comment>
    <comment ref="J7" authorId="4" shapeId="0" xr:uid="{00000000-0006-0000-19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「高校・高等学校」は記入しない。中等教育学校等は記入する。
高卒程度認定試験合格者は、「20**年高認合格」と記入</t>
        </r>
      </text>
    </comment>
    <comment ref="L7" authorId="5" shapeId="0" xr:uid="{00000000-0006-0000-1900-000006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
</t>
        </r>
      </text>
    </comment>
    <comment ref="Q7" authorId="6" shapeId="0" xr:uid="{00000000-0006-0000-1900-000007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<sst xmlns="http://schemas.openxmlformats.org/spreadsheetml/2006/main" count="1497" uniqueCount="667">
  <si>
    <t>監　督</t>
    <rPh sb="0" eb="1">
      <t>ラン</t>
    </rPh>
    <rPh sb="2" eb="3">
      <t>ヨシ</t>
    </rPh>
    <phoneticPr fontId="5"/>
  </si>
  <si>
    <t>主　将</t>
    <rPh sb="0" eb="1">
      <t>シュ</t>
    </rPh>
    <rPh sb="2" eb="3">
      <t>ショウ</t>
    </rPh>
    <phoneticPr fontId="5"/>
  </si>
  <si>
    <t>代表者</t>
    <rPh sb="0" eb="3">
      <t>ダイヒョウシャ</t>
    </rPh>
    <phoneticPr fontId="5"/>
  </si>
  <si>
    <t>責任者</t>
    <rPh sb="0" eb="3">
      <t>セキニンシャ</t>
    </rPh>
    <phoneticPr fontId="5"/>
  </si>
  <si>
    <t>連　絡</t>
    <rPh sb="0" eb="1">
      <t>レン</t>
    </rPh>
    <rPh sb="2" eb="3">
      <t>ラク</t>
    </rPh>
    <phoneticPr fontId="5"/>
  </si>
  <si>
    <t>連絡先</t>
    <rPh sb="0" eb="3">
      <t>レンラクサキ</t>
    </rPh>
    <phoneticPr fontId="5"/>
  </si>
  <si>
    <t>所在地</t>
    <rPh sb="0" eb="3">
      <t>ショザイチ</t>
    </rPh>
    <phoneticPr fontId="5"/>
  </si>
  <si>
    <t>チーム名</t>
    <rPh sb="3" eb="4">
      <t>ナ</t>
    </rPh>
    <phoneticPr fontId="5"/>
  </si>
  <si>
    <t>所　属</t>
    <rPh sb="0" eb="1">
      <t>トコロ</t>
    </rPh>
    <rPh sb="2" eb="3">
      <t>ゾク</t>
    </rPh>
    <phoneticPr fontId="5"/>
  </si>
  <si>
    <t>支　部</t>
    <rPh sb="0" eb="1">
      <t>ササ</t>
    </rPh>
    <rPh sb="2" eb="3">
      <t>ブ</t>
    </rPh>
    <phoneticPr fontId="5"/>
  </si>
  <si>
    <t>選手氏名</t>
    <rPh sb="0" eb="2">
      <t>センシュ</t>
    </rPh>
    <rPh sb="2" eb="4">
      <t>シメイ</t>
    </rPh>
    <phoneticPr fontId="5"/>
  </si>
  <si>
    <t>生年月日</t>
    <rPh sb="0" eb="2">
      <t>セイネン</t>
    </rPh>
    <rPh sb="2" eb="4">
      <t>ガッピ</t>
    </rPh>
    <phoneticPr fontId="5"/>
  </si>
  <si>
    <t>種別○印</t>
    <rPh sb="0" eb="2">
      <t>シュベツ</t>
    </rPh>
    <rPh sb="3" eb="4">
      <t>シルシ</t>
    </rPh>
    <phoneticPr fontId="5"/>
  </si>
  <si>
    <t>クラブ男子</t>
    <rPh sb="3" eb="5">
      <t>ダンシ</t>
    </rPh>
    <phoneticPr fontId="5"/>
  </si>
  <si>
    <t>チーム</t>
    <phoneticPr fontId="5"/>
  </si>
  <si>
    <t>〒</t>
    <phoneticPr fontId="5"/>
  </si>
  <si>
    <t>チーム</t>
    <phoneticPr fontId="5"/>
  </si>
  <si>
    <t>UN</t>
    <phoneticPr fontId="5"/>
  </si>
  <si>
    <t>コーチ</t>
    <phoneticPr fontId="5"/>
  </si>
  <si>
    <t>クラブ女子</t>
    <rPh sb="3" eb="5">
      <t>ジョシ</t>
    </rPh>
    <phoneticPr fontId="5"/>
  </si>
  <si>
    <t>実業団男子</t>
    <rPh sb="0" eb="3">
      <t>ジツギョウダン</t>
    </rPh>
    <rPh sb="3" eb="5">
      <t>ダンシ</t>
    </rPh>
    <phoneticPr fontId="5"/>
  </si>
  <si>
    <t>実業団女子</t>
    <rPh sb="0" eb="3">
      <t>ジツギョウダン</t>
    </rPh>
    <rPh sb="3" eb="5">
      <t>ジョシ</t>
    </rPh>
    <phoneticPr fontId="5"/>
  </si>
  <si>
    <t>教　　　員</t>
    <rPh sb="0" eb="1">
      <t>キョウ</t>
    </rPh>
    <rPh sb="4" eb="5">
      <t>イン</t>
    </rPh>
    <phoneticPr fontId="5"/>
  </si>
  <si>
    <t>大学男子</t>
    <rPh sb="0" eb="2">
      <t>ダイガク</t>
    </rPh>
    <rPh sb="2" eb="4">
      <t>ダンシ</t>
    </rPh>
    <phoneticPr fontId="5"/>
  </si>
  <si>
    <t>大学女子</t>
    <rPh sb="0" eb="2">
      <t>ダイガク</t>
    </rPh>
    <rPh sb="2" eb="4">
      <t>ジョシ</t>
    </rPh>
    <phoneticPr fontId="5"/>
  </si>
  <si>
    <t>高等学校男子</t>
    <rPh sb="0" eb="2">
      <t>コウトウ</t>
    </rPh>
    <rPh sb="2" eb="4">
      <t>ガッコウ</t>
    </rPh>
    <rPh sb="4" eb="6">
      <t>ダンシ</t>
    </rPh>
    <phoneticPr fontId="5"/>
  </si>
  <si>
    <t>高等学校女子</t>
    <rPh sb="0" eb="2">
      <t>コウトウ</t>
    </rPh>
    <rPh sb="2" eb="4">
      <t>ガッコウ</t>
    </rPh>
    <rPh sb="4" eb="6">
      <t>ジョシ</t>
    </rPh>
    <phoneticPr fontId="5"/>
  </si>
  <si>
    <t>中学生女子</t>
    <rPh sb="0" eb="3">
      <t>チュウガクセイ</t>
    </rPh>
    <rPh sb="3" eb="4">
      <t>オンナ</t>
    </rPh>
    <rPh sb="4" eb="5">
      <t>コ</t>
    </rPh>
    <phoneticPr fontId="5"/>
  </si>
  <si>
    <t>小学生男子</t>
    <rPh sb="0" eb="3">
      <t>ショウガクセイ</t>
    </rPh>
    <rPh sb="3" eb="5">
      <t>ダンシ</t>
    </rPh>
    <phoneticPr fontId="5"/>
  </si>
  <si>
    <t>小学生女子</t>
    <rPh sb="0" eb="3">
      <t>ショウガクセイ</t>
    </rPh>
    <rPh sb="3" eb="5">
      <t>ジョシ</t>
    </rPh>
    <phoneticPr fontId="5"/>
  </si>
  <si>
    <t>エルデスト</t>
    <phoneticPr fontId="5"/>
  </si>
  <si>
    <t>エルダー</t>
    <phoneticPr fontId="5"/>
  </si>
  <si>
    <t>レディース</t>
    <phoneticPr fontId="5"/>
  </si>
  <si>
    <t>一般男子</t>
    <rPh sb="0" eb="2">
      <t>イッパン</t>
    </rPh>
    <rPh sb="2" eb="4">
      <t>ダンシ</t>
    </rPh>
    <phoneticPr fontId="5"/>
  </si>
  <si>
    <t>壮年</t>
    <rPh sb="0" eb="2">
      <t>ソウネン</t>
    </rPh>
    <phoneticPr fontId="5"/>
  </si>
  <si>
    <t>実年</t>
    <rPh sb="0" eb="2">
      <t>ジツネン</t>
    </rPh>
    <phoneticPr fontId="5"/>
  </si>
  <si>
    <t>シニア</t>
    <phoneticPr fontId="5"/>
  </si>
  <si>
    <t>ハイシニア</t>
    <phoneticPr fontId="5"/>
  </si>
  <si>
    <t>勤務先（職業）</t>
    <rPh sb="0" eb="2">
      <t>キンム</t>
    </rPh>
    <rPh sb="2" eb="3">
      <t>サキ</t>
    </rPh>
    <rPh sb="4" eb="6">
      <t>ショクギョウ</t>
    </rPh>
    <phoneticPr fontId="5"/>
  </si>
  <si>
    <t>学　　校　　名</t>
    <rPh sb="0" eb="1">
      <t>ガク</t>
    </rPh>
    <rPh sb="3" eb="4">
      <t>コウ</t>
    </rPh>
    <rPh sb="6" eb="7">
      <t>ナ</t>
    </rPh>
    <phoneticPr fontId="5"/>
  </si>
  <si>
    <t>現　　　住　　　所</t>
    <rPh sb="0" eb="1">
      <t>ウツツ</t>
    </rPh>
    <rPh sb="4" eb="5">
      <t>ジュウ</t>
    </rPh>
    <rPh sb="8" eb="9">
      <t>ショ</t>
    </rPh>
    <phoneticPr fontId="5"/>
  </si>
  <si>
    <t>資　　格</t>
    <rPh sb="0" eb="1">
      <t>シ</t>
    </rPh>
    <rPh sb="3" eb="4">
      <t>カク</t>
    </rPh>
    <phoneticPr fontId="5"/>
  </si>
  <si>
    <t>監督・コーチ・選手</t>
    <rPh sb="0" eb="2">
      <t>カントク</t>
    </rPh>
    <rPh sb="7" eb="9">
      <t>センシュ</t>
    </rPh>
    <phoneticPr fontId="5"/>
  </si>
  <si>
    <t>登　録　総　数</t>
    <rPh sb="0" eb="1">
      <t>ノボル</t>
    </rPh>
    <rPh sb="2" eb="3">
      <t>ロク</t>
    </rPh>
    <rPh sb="4" eb="5">
      <t>フサ</t>
    </rPh>
    <rPh sb="6" eb="7">
      <t>カズ</t>
    </rPh>
    <phoneticPr fontId="5"/>
  </si>
  <si>
    <t>携帯電話</t>
    <rPh sb="0" eb="2">
      <t>ケイタイ</t>
    </rPh>
    <rPh sb="2" eb="4">
      <t>デンワ</t>
    </rPh>
    <phoneticPr fontId="5"/>
  </si>
  <si>
    <t>電　　話</t>
    <rPh sb="0" eb="1">
      <t>デン</t>
    </rPh>
    <rPh sb="3" eb="4">
      <t>ハナシ</t>
    </rPh>
    <phoneticPr fontId="5"/>
  </si>
  <si>
    <t>ＵＮは1～99番とする。ただし、監督30番、コーチ31番・32番、主将10番とし、総員99名以内に登録しなければならない。</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phoneticPr fontId="5"/>
  </si>
  <si>
    <t>監督、コーチが選手を兼ねる場合は、ユニフォームナンバーに○印をすること。</t>
    <rPh sb="0" eb="2">
      <t>カントク</t>
    </rPh>
    <rPh sb="7" eb="9">
      <t>センシュ</t>
    </rPh>
    <rPh sb="10" eb="11">
      <t>カ</t>
    </rPh>
    <rPh sb="13" eb="15">
      <t>バアイ</t>
    </rPh>
    <rPh sb="29" eb="30">
      <t>シルシ</t>
    </rPh>
    <phoneticPr fontId="5"/>
  </si>
  <si>
    <t>指導者資格を取得している者は、認定番号を記入すること。</t>
    <rPh sb="0" eb="3">
      <t>シドウシャ</t>
    </rPh>
    <rPh sb="3" eb="5">
      <t>シカク</t>
    </rPh>
    <rPh sb="6" eb="8">
      <t>シュトク</t>
    </rPh>
    <rPh sb="12" eb="13">
      <t>モノ</t>
    </rPh>
    <rPh sb="15" eb="17">
      <t>ニンテイ</t>
    </rPh>
    <rPh sb="17" eb="19">
      <t>バンゴウ</t>
    </rPh>
    <rPh sb="20" eb="22">
      <t>キニュウ</t>
    </rPh>
    <phoneticPr fontId="5"/>
  </si>
  <si>
    <t>年度登録</t>
    <rPh sb="0" eb="2">
      <t>ネンド</t>
    </rPh>
    <rPh sb="2" eb="4">
      <t>トウロク</t>
    </rPh>
    <phoneticPr fontId="5"/>
  </si>
  <si>
    <t>種別</t>
    <rPh sb="0" eb="2">
      <t>シュベツ</t>
    </rPh>
    <phoneticPr fontId="5"/>
  </si>
  <si>
    <t>都道府県支部長認証印　</t>
    <rPh sb="0" eb="4">
      <t>トドウフケン</t>
    </rPh>
    <rPh sb="4" eb="6">
      <t>シブ</t>
    </rPh>
    <rPh sb="6" eb="7">
      <t>チョウ</t>
    </rPh>
    <rPh sb="7" eb="9">
      <t>ニンショウ</t>
    </rPh>
    <rPh sb="9" eb="10">
      <t>イン</t>
    </rPh>
    <phoneticPr fontId="5"/>
  </si>
  <si>
    <t>本登録用紙に記載された個人情報は、公益財団法人日本ソフトボール協会ならびに都道府県ソフトボール協会で情報管理することのほか、都道府県ソフトボール協会より関係資料送付等の際に利用すること。</t>
    <rPh sb="0" eb="1">
      <t>ホン</t>
    </rPh>
    <rPh sb="1" eb="3">
      <t>トウロク</t>
    </rPh>
    <rPh sb="3" eb="5">
      <t>ヨウシ</t>
    </rPh>
    <rPh sb="6" eb="8">
      <t>キサイ</t>
    </rPh>
    <rPh sb="11" eb="13">
      <t>コジン</t>
    </rPh>
    <rPh sb="13" eb="15">
      <t>ジョウホウ</t>
    </rPh>
    <rPh sb="17" eb="19">
      <t>コウエキ</t>
    </rPh>
    <rPh sb="19" eb="21">
      <t>ザイダン</t>
    </rPh>
    <rPh sb="21" eb="23">
      <t>ホウジン</t>
    </rPh>
    <rPh sb="23" eb="25">
      <t>ニホン</t>
    </rPh>
    <rPh sb="31" eb="33">
      <t>キョウカイ</t>
    </rPh>
    <rPh sb="37" eb="41">
      <t>トドウフケン</t>
    </rPh>
    <rPh sb="47" eb="49">
      <t>キョウカイ</t>
    </rPh>
    <rPh sb="50" eb="52">
      <t>ジョウホウ</t>
    </rPh>
    <rPh sb="52" eb="54">
      <t>カンリ</t>
    </rPh>
    <rPh sb="62" eb="66">
      <t>トドウフケン</t>
    </rPh>
    <rPh sb="72" eb="74">
      <t>キョウカイ</t>
    </rPh>
    <rPh sb="76" eb="78">
      <t>カンケイ</t>
    </rPh>
    <rPh sb="78" eb="80">
      <t>シリョウ</t>
    </rPh>
    <rPh sb="80" eb="82">
      <t>ソウフ</t>
    </rPh>
    <rPh sb="82" eb="83">
      <t>トウ</t>
    </rPh>
    <rPh sb="84" eb="85">
      <t>サイ</t>
    </rPh>
    <rPh sb="86" eb="88">
      <t>リヨウ</t>
    </rPh>
    <phoneticPr fontId="5"/>
  </si>
  <si>
    <t>または公益財団法人日本ソフトボール協会より「ＪSＡソフトボール機関誌」送付の際に第三者（発送委託業者）へ提供し利用しますことを予めご承知おきくださいますようお願いいたします。</t>
    <rPh sb="3" eb="5">
      <t>コウエキ</t>
    </rPh>
    <rPh sb="5" eb="7">
      <t>ザイダン</t>
    </rPh>
    <rPh sb="7" eb="9">
      <t>ホウジン</t>
    </rPh>
    <rPh sb="9" eb="11">
      <t>ニホン</t>
    </rPh>
    <rPh sb="17" eb="19">
      <t>キョウカイ</t>
    </rPh>
    <rPh sb="31" eb="34">
      <t>キカンシ</t>
    </rPh>
    <rPh sb="35" eb="37">
      <t>ソウフ</t>
    </rPh>
    <rPh sb="38" eb="39">
      <t>サイ</t>
    </rPh>
    <rPh sb="40" eb="41">
      <t>ダイ</t>
    </rPh>
    <rPh sb="41" eb="43">
      <t>サンシャ</t>
    </rPh>
    <rPh sb="44" eb="46">
      <t>ハッソウ</t>
    </rPh>
    <rPh sb="46" eb="48">
      <t>イタク</t>
    </rPh>
    <rPh sb="48" eb="50">
      <t>ギョウシャ</t>
    </rPh>
    <rPh sb="52" eb="54">
      <t>テイキョウ</t>
    </rPh>
    <rPh sb="55" eb="57">
      <t>リヨウ</t>
    </rPh>
    <rPh sb="63" eb="64">
      <t>アラカジ</t>
    </rPh>
    <rPh sb="66" eb="68">
      <t>ショウチ</t>
    </rPh>
    <rPh sb="79" eb="80">
      <t>ネガ</t>
    </rPh>
    <phoneticPr fontId="5"/>
  </si>
  <si>
    <t>中学生男子</t>
    <rPh sb="0" eb="3">
      <t>チュウガクセイ</t>
    </rPh>
    <rPh sb="3" eb="4">
      <t>オトコ</t>
    </rPh>
    <rPh sb="4" eb="5">
      <t>コ</t>
    </rPh>
    <phoneticPr fontId="5"/>
  </si>
  <si>
    <t>№</t>
    <phoneticPr fontId="5"/>
  </si>
  <si>
    <t>チーム</t>
    <phoneticPr fontId="5"/>
  </si>
  <si>
    <t>(</t>
    <phoneticPr fontId="5"/>
  </si>
  <si>
    <t>)</t>
    <phoneticPr fontId="5"/>
  </si>
  <si>
    <t>名</t>
    <rPh sb="0" eb="1">
      <t>メイ</t>
    </rPh>
    <phoneticPr fontId="5"/>
  </si>
  <si>
    <t>Ａ 表 （日本協会）</t>
    <rPh sb="2" eb="3">
      <t>ヒョウ</t>
    </rPh>
    <rPh sb="5" eb="7">
      <t>ニホン</t>
    </rPh>
    <rPh sb="7" eb="9">
      <t>キョウカイ</t>
    </rPh>
    <phoneticPr fontId="5"/>
  </si>
  <si>
    <t>Ｂ 表 （支　部）</t>
    <rPh sb="2" eb="3">
      <t>ヒョウ</t>
    </rPh>
    <rPh sb="5" eb="6">
      <t>シ</t>
    </rPh>
    <rPh sb="7" eb="8">
      <t>ブ</t>
    </rPh>
    <phoneticPr fontId="5"/>
  </si>
  <si>
    <t>Ｃ 表 （支　部）</t>
    <rPh sb="2" eb="3">
      <t>ヒョウ</t>
    </rPh>
    <rPh sb="5" eb="6">
      <t>シ</t>
    </rPh>
    <rPh sb="7" eb="8">
      <t>ブ</t>
    </rPh>
    <phoneticPr fontId="5"/>
  </si>
  <si>
    <t>Ｄ 表 （チーム）</t>
    <rPh sb="2" eb="3">
      <t>ヒョウ</t>
    </rPh>
    <phoneticPr fontId="5"/>
  </si>
  <si>
    <t>スコアラー</t>
    <phoneticPr fontId="5"/>
  </si>
  <si>
    <t>〒</t>
    <phoneticPr fontId="5"/>
  </si>
  <si>
    <t>大学名</t>
    <rPh sb="0" eb="3">
      <t>ダイガクメイ</t>
    </rPh>
    <phoneticPr fontId="5"/>
  </si>
  <si>
    <t>№</t>
    <phoneticPr fontId="8"/>
  </si>
  <si>
    <t>担　　当</t>
    <rPh sb="0" eb="1">
      <t>ニナ</t>
    </rPh>
    <rPh sb="3" eb="4">
      <t>トウ</t>
    </rPh>
    <phoneticPr fontId="5"/>
  </si>
  <si>
    <t>氏　　　名</t>
    <rPh sb="0" eb="1">
      <t>シ</t>
    </rPh>
    <rPh sb="4" eb="5">
      <t>メイ</t>
    </rPh>
    <phoneticPr fontId="8"/>
  </si>
  <si>
    <t>住　　　　所</t>
    <rPh sb="0" eb="1">
      <t>ジュウ</t>
    </rPh>
    <rPh sb="5" eb="6">
      <t>ショ</t>
    </rPh>
    <phoneticPr fontId="8"/>
  </si>
  <si>
    <t>指導者資格登録番号</t>
    <rPh sb="0" eb="3">
      <t>シドウシャ</t>
    </rPh>
    <rPh sb="3" eb="5">
      <t>シカク</t>
    </rPh>
    <rPh sb="5" eb="7">
      <t>トウロク</t>
    </rPh>
    <rPh sb="7" eb="9">
      <t>バンゴウ</t>
    </rPh>
    <phoneticPr fontId="5"/>
  </si>
  <si>
    <t>部　　　長</t>
    <rPh sb="0" eb="1">
      <t>ブ</t>
    </rPh>
    <rPh sb="4" eb="5">
      <t>チョウ</t>
    </rPh>
    <phoneticPr fontId="5"/>
  </si>
  <si>
    <t>監　　　督</t>
    <rPh sb="0" eb="1">
      <t>ミ</t>
    </rPh>
    <rPh sb="4" eb="5">
      <t>トク</t>
    </rPh>
    <phoneticPr fontId="5"/>
  </si>
  <si>
    <t>コ　ー　チ</t>
    <phoneticPr fontId="5"/>
  </si>
  <si>
    <t>トレーナー</t>
    <phoneticPr fontId="5"/>
  </si>
  <si>
    <t>主　　　将</t>
    <rPh sb="0" eb="1">
      <t>シュ</t>
    </rPh>
    <rPh sb="4" eb="5">
      <t>ショウ</t>
    </rPh>
    <phoneticPr fontId="5"/>
  </si>
  <si>
    <t>主　　　務</t>
    <rPh sb="0" eb="1">
      <t>シュ</t>
    </rPh>
    <rPh sb="4" eb="5">
      <t>ツトム</t>
    </rPh>
    <phoneticPr fontId="5"/>
  </si>
  <si>
    <t>学 連 委 員</t>
    <rPh sb="0" eb="1">
      <t>ガク</t>
    </rPh>
    <rPh sb="2" eb="3">
      <t>レン</t>
    </rPh>
    <rPh sb="4" eb="5">
      <t>イ</t>
    </rPh>
    <rPh sb="6" eb="7">
      <t>イン</t>
    </rPh>
    <phoneticPr fontId="5"/>
  </si>
  <si>
    <t>学年</t>
    <rPh sb="0" eb="1">
      <t>ガク</t>
    </rPh>
    <rPh sb="1" eb="2">
      <t>トシ</t>
    </rPh>
    <phoneticPr fontId="5"/>
  </si>
  <si>
    <t>②学年順（大学院(ＭorＤ)、専攻科(Ｓ)、学部(Ｕ)、短大(Ｊ)４・３・２・１年）に記入して下さい。</t>
    <rPh sb="1" eb="3">
      <t>ガクネン</t>
    </rPh>
    <rPh sb="3" eb="4">
      <t>ジュン</t>
    </rPh>
    <rPh sb="5" eb="8">
      <t>ダイガクイン</t>
    </rPh>
    <rPh sb="15" eb="17">
      <t>センコウ</t>
    </rPh>
    <rPh sb="17" eb="18">
      <t>カ</t>
    </rPh>
    <rPh sb="22" eb="24">
      <t>ガクブ</t>
    </rPh>
    <rPh sb="28" eb="30">
      <t>タンダイ</t>
    </rPh>
    <rPh sb="40" eb="41">
      <t>ネン</t>
    </rPh>
    <rPh sb="43" eb="45">
      <t>キニュウ</t>
    </rPh>
    <rPh sb="47" eb="48">
      <t>クダ</t>
    </rPh>
    <phoneticPr fontId="5"/>
  </si>
  <si>
    <t>③指導者資格登録番号欄には、有資格者の登録番号(７桁)を記入して下さい。　　　　</t>
    <rPh sb="1" eb="3">
      <t>シドウ</t>
    </rPh>
    <rPh sb="3" eb="4">
      <t>シャ</t>
    </rPh>
    <rPh sb="4" eb="6">
      <t>シカク</t>
    </rPh>
    <rPh sb="6" eb="8">
      <t>トウロク</t>
    </rPh>
    <rPh sb="8" eb="10">
      <t>バンゴウ</t>
    </rPh>
    <rPh sb="10" eb="11">
      <t>ラン</t>
    </rPh>
    <rPh sb="14" eb="18">
      <t>ユウシカクシャ</t>
    </rPh>
    <rPh sb="19" eb="21">
      <t>トウロク</t>
    </rPh>
    <rPh sb="21" eb="23">
      <t>バンゴウ</t>
    </rPh>
    <rPh sb="25" eb="26">
      <t>ケタ</t>
    </rPh>
    <rPh sb="28" eb="30">
      <t>キニュウ</t>
    </rPh>
    <rPh sb="32" eb="33">
      <t>クダ</t>
    </rPh>
    <phoneticPr fontId="5"/>
  </si>
  <si>
    <t>④記載された個人情報は、全日本学連及び地区学連の活動のみに使用し、厳密に管理されます。</t>
    <rPh sb="1" eb="3">
      <t>キサイ</t>
    </rPh>
    <rPh sb="6" eb="8">
      <t>コジン</t>
    </rPh>
    <rPh sb="8" eb="10">
      <t>ジョウホウ</t>
    </rPh>
    <rPh sb="12" eb="15">
      <t>ゼンニッポン</t>
    </rPh>
    <rPh sb="15" eb="17">
      <t>ガクレン</t>
    </rPh>
    <rPh sb="17" eb="18">
      <t>オヨ</t>
    </rPh>
    <rPh sb="19" eb="21">
      <t>チク</t>
    </rPh>
    <rPh sb="21" eb="23">
      <t>ガクレン</t>
    </rPh>
    <rPh sb="24" eb="26">
      <t>カツドウ</t>
    </rPh>
    <rPh sb="29" eb="31">
      <t>シヨウ</t>
    </rPh>
    <rPh sb="33" eb="35">
      <t>ゲンミツ</t>
    </rPh>
    <rPh sb="36" eb="38">
      <t>カンリ</t>
    </rPh>
    <phoneticPr fontId="5"/>
  </si>
  <si>
    <t>ふりがな</t>
    <phoneticPr fontId="16"/>
  </si>
  <si>
    <t>大学名</t>
    <rPh sb="0" eb="3">
      <t>ダイガクメイ</t>
    </rPh>
    <phoneticPr fontId="16"/>
  </si>
  <si>
    <t>部長名</t>
    <rPh sb="0" eb="3">
      <t>ブチョウメイ</t>
    </rPh>
    <phoneticPr fontId="16"/>
  </si>
  <si>
    <t>監督名</t>
    <rPh sb="0" eb="2">
      <t>カントク</t>
    </rPh>
    <rPh sb="2" eb="3">
      <t>メイ</t>
    </rPh>
    <phoneticPr fontId="16"/>
  </si>
  <si>
    <t>コーチ名</t>
    <rPh sb="3" eb="4">
      <t>メイ</t>
    </rPh>
    <phoneticPr fontId="16"/>
  </si>
  <si>
    <t>【選手名簿】</t>
    <rPh sb="1" eb="3">
      <t>センシュ</t>
    </rPh>
    <rPh sb="3" eb="5">
      <t>メイボ</t>
    </rPh>
    <phoneticPr fontId="16"/>
  </si>
  <si>
    <t>ＵＮ</t>
    <phoneticPr fontId="16"/>
  </si>
  <si>
    <t>位　　置</t>
    <rPh sb="0" eb="1">
      <t>クライ</t>
    </rPh>
    <rPh sb="3" eb="4">
      <t>オ</t>
    </rPh>
    <phoneticPr fontId="16"/>
  </si>
  <si>
    <t>Ｒ・Ｌ・Ｓ</t>
    <phoneticPr fontId="16"/>
  </si>
  <si>
    <t>氏　　名</t>
    <rPh sb="0" eb="1">
      <t>シ</t>
    </rPh>
    <rPh sb="3" eb="4">
      <t>メイ</t>
    </rPh>
    <phoneticPr fontId="16"/>
  </si>
  <si>
    <t>学　　部</t>
    <rPh sb="0" eb="1">
      <t>ガク</t>
    </rPh>
    <rPh sb="3" eb="4">
      <t>ブ</t>
    </rPh>
    <phoneticPr fontId="16"/>
  </si>
  <si>
    <t>学年</t>
    <rPh sb="0" eb="2">
      <t>ガクネンネン</t>
    </rPh>
    <phoneticPr fontId="16"/>
  </si>
  <si>
    <t>出　　身　　校</t>
    <rPh sb="0" eb="1">
      <t>デ</t>
    </rPh>
    <rPh sb="3" eb="4">
      <t>ミ</t>
    </rPh>
    <rPh sb="6" eb="7">
      <t>コウ</t>
    </rPh>
    <phoneticPr fontId="16"/>
  </si>
  <si>
    <t>最終予選会チーム打率</t>
    <rPh sb="0" eb="2">
      <t>サイシュウ</t>
    </rPh>
    <rPh sb="2" eb="4">
      <t>ヨセン</t>
    </rPh>
    <rPh sb="4" eb="5">
      <t>カイ</t>
    </rPh>
    <rPh sb="8" eb="10">
      <t>ダリツ</t>
    </rPh>
    <phoneticPr fontId="16"/>
  </si>
  <si>
    <t>チーム守備率</t>
    <rPh sb="3" eb="6">
      <t>シュビリツ</t>
    </rPh>
    <phoneticPr fontId="16"/>
  </si>
  <si>
    <t>防御率</t>
    <rPh sb="0" eb="3">
      <t>ボウギョリツ</t>
    </rPh>
    <phoneticPr fontId="16"/>
  </si>
  <si>
    <t>奪三振数</t>
    <rPh sb="0" eb="1">
      <t>ダツ</t>
    </rPh>
    <rPh sb="3" eb="4">
      <t>スウ</t>
    </rPh>
    <phoneticPr fontId="16"/>
  </si>
  <si>
    <t>記載責任者</t>
    <rPh sb="0" eb="2">
      <t>キサイ</t>
    </rPh>
    <rPh sb="2" eb="5">
      <t>セキニンシャ</t>
    </rPh>
    <phoneticPr fontId="16"/>
  </si>
  <si>
    <t>チ　ー　ム　の　紹　介</t>
    <rPh sb="8" eb="9">
      <t>タスク</t>
    </rPh>
    <rPh sb="10" eb="11">
      <t>スケ</t>
    </rPh>
    <phoneticPr fontId="16"/>
  </si>
  <si>
    <t>出場回数</t>
    <rPh sb="0" eb="2">
      <t>シュツジョウ</t>
    </rPh>
    <rPh sb="2" eb="4">
      <t>カイスウ</t>
    </rPh>
    <phoneticPr fontId="16"/>
  </si>
  <si>
    <t>学　　部</t>
    <phoneticPr fontId="5"/>
  </si>
  <si>
    <t>S</t>
    <phoneticPr fontId="5"/>
  </si>
  <si>
    <t>所属地区</t>
    <rPh sb="0" eb="2">
      <t>ショゾク</t>
    </rPh>
    <rPh sb="2" eb="4">
      <t>チク</t>
    </rPh>
    <phoneticPr fontId="5"/>
  </si>
  <si>
    <t>位置</t>
    <rPh sb="0" eb="2">
      <t>イチ</t>
    </rPh>
    <phoneticPr fontId="5"/>
  </si>
  <si>
    <t>一塁手</t>
    <rPh sb="0" eb="3">
      <t>イチルイシュ</t>
    </rPh>
    <phoneticPr fontId="5"/>
  </si>
  <si>
    <t>二塁手</t>
    <rPh sb="0" eb="3">
      <t>ニルイシュ</t>
    </rPh>
    <phoneticPr fontId="5"/>
  </si>
  <si>
    <t>三塁手</t>
    <rPh sb="0" eb="3">
      <t>サンルイシュ</t>
    </rPh>
    <phoneticPr fontId="5"/>
  </si>
  <si>
    <t>遊撃手</t>
    <rPh sb="0" eb="3">
      <t>ユウゲキシュ</t>
    </rPh>
    <phoneticPr fontId="5"/>
  </si>
  <si>
    <t>左翼手</t>
    <rPh sb="0" eb="3">
      <t>サヨクシュ</t>
    </rPh>
    <phoneticPr fontId="5"/>
  </si>
  <si>
    <t>R</t>
    <phoneticPr fontId="5"/>
  </si>
  <si>
    <t>L</t>
    <phoneticPr fontId="5"/>
  </si>
  <si>
    <t>創部：</t>
  </si>
  <si>
    <t>所属支部</t>
    <rPh sb="0" eb="2">
      <t>ショゾク</t>
    </rPh>
    <rPh sb="2" eb="4">
      <t>シブ</t>
    </rPh>
    <phoneticPr fontId="5"/>
  </si>
  <si>
    <t>地区</t>
    <rPh sb="0" eb="2">
      <t>チク</t>
    </rPh>
    <phoneticPr fontId="5"/>
  </si>
  <si>
    <t>大 学 名</t>
    <rPh sb="0" eb="1">
      <t>ダイ</t>
    </rPh>
    <rPh sb="2" eb="3">
      <t>ガク</t>
    </rPh>
    <rPh sb="4" eb="5">
      <t>メイ</t>
    </rPh>
    <phoneticPr fontId="5"/>
  </si>
  <si>
    <t>所 在 地</t>
    <rPh sb="0" eb="1">
      <t>トコロ</t>
    </rPh>
    <rPh sb="2" eb="3">
      <t>ザイ</t>
    </rPh>
    <rPh sb="4" eb="5">
      <t>チ</t>
    </rPh>
    <phoneticPr fontId="5"/>
  </si>
  <si>
    <t>URL</t>
  </si>
  <si>
    <t>部 長 名</t>
    <rPh sb="0" eb="1">
      <t>ブ</t>
    </rPh>
    <rPh sb="2" eb="3">
      <t>チョウ</t>
    </rPh>
    <rPh sb="4" eb="5">
      <t>メイ</t>
    </rPh>
    <phoneticPr fontId="5"/>
  </si>
  <si>
    <t>氏   名</t>
    <rPh sb="0" eb="1">
      <t>シ</t>
    </rPh>
    <rPh sb="4" eb="5">
      <t>メイ</t>
    </rPh>
    <phoneticPr fontId="5"/>
  </si>
  <si>
    <t>住   所</t>
    <rPh sb="0" eb="1">
      <t>ジュウ</t>
    </rPh>
    <rPh sb="4" eb="5">
      <t>トコロ</t>
    </rPh>
    <phoneticPr fontId="5"/>
  </si>
  <si>
    <t>最寄り駅</t>
    <rPh sb="0" eb="2">
      <t>モヨ</t>
    </rPh>
    <rPh sb="3" eb="4">
      <t>エキ</t>
    </rPh>
    <phoneticPr fontId="5"/>
  </si>
  <si>
    <t>監 督 名</t>
    <rPh sb="4" eb="5">
      <t>メイ</t>
    </rPh>
    <phoneticPr fontId="5"/>
  </si>
  <si>
    <t>主 務 名</t>
    <rPh sb="4" eb="5">
      <t>メイ</t>
    </rPh>
    <phoneticPr fontId="5"/>
  </si>
  <si>
    <t>学連委員</t>
    <rPh sb="0" eb="1">
      <t>ガク</t>
    </rPh>
    <rPh sb="1" eb="2">
      <t>レン</t>
    </rPh>
    <rPh sb="2" eb="4">
      <t>イイン</t>
    </rPh>
    <phoneticPr fontId="5"/>
  </si>
  <si>
    <t>TEL</t>
    <phoneticPr fontId="5"/>
  </si>
  <si>
    <t>facebook</t>
    <phoneticPr fontId="5"/>
  </si>
  <si>
    <t>Twitter</t>
    <phoneticPr fontId="5"/>
  </si>
  <si>
    <t>Instagram</t>
    <phoneticPr fontId="5"/>
  </si>
  <si>
    <t>E-mailアドレス</t>
    <phoneticPr fontId="5"/>
  </si>
  <si>
    <t>主 将 名</t>
    <phoneticPr fontId="5"/>
  </si>
  <si>
    <t>監督・コーチ・選手</t>
    <phoneticPr fontId="5"/>
  </si>
  <si>
    <t>登　録　総　数</t>
    <phoneticPr fontId="5"/>
  </si>
  <si>
    <t>電　　話</t>
    <phoneticPr fontId="5"/>
  </si>
  <si>
    <t>携帯電話</t>
    <phoneticPr fontId="5"/>
  </si>
  <si>
    <t>○</t>
    <phoneticPr fontId="5"/>
  </si>
  <si>
    <t>その他</t>
    <rPh sb="2" eb="3">
      <t>タ</t>
    </rPh>
    <phoneticPr fontId="5"/>
  </si>
  <si>
    <t>北海道東北</t>
    <rPh sb="0" eb="3">
      <t>ホッカイドウ</t>
    </rPh>
    <rPh sb="3" eb="5">
      <t>トウホク</t>
    </rPh>
    <phoneticPr fontId="5"/>
  </si>
  <si>
    <t>関東</t>
    <rPh sb="0" eb="2">
      <t>カントウ</t>
    </rPh>
    <phoneticPr fontId="5"/>
  </si>
  <si>
    <t>北信越</t>
    <rPh sb="0" eb="3">
      <t>ホクシンエツ</t>
    </rPh>
    <phoneticPr fontId="5"/>
  </si>
  <si>
    <t>東京</t>
    <rPh sb="0" eb="2">
      <t>トウキョウ</t>
    </rPh>
    <phoneticPr fontId="5"/>
  </si>
  <si>
    <t>東海</t>
    <rPh sb="0" eb="2">
      <t>トウカイ</t>
    </rPh>
    <phoneticPr fontId="5"/>
  </si>
  <si>
    <t>近畿</t>
    <rPh sb="0" eb="2">
      <t>キンキ</t>
    </rPh>
    <phoneticPr fontId="5"/>
  </si>
  <si>
    <t>中国</t>
    <rPh sb="0" eb="2">
      <t>チュウゴク</t>
    </rPh>
    <phoneticPr fontId="5"/>
  </si>
  <si>
    <t>四国</t>
    <rPh sb="0" eb="2">
      <t>シコク</t>
    </rPh>
    <phoneticPr fontId="5"/>
  </si>
  <si>
    <t>九州</t>
    <rPh sb="0" eb="2">
      <t>キュウシュウ</t>
    </rPh>
    <phoneticPr fontId="5"/>
  </si>
  <si>
    <t>-</t>
    <phoneticPr fontId="5"/>
  </si>
  <si>
    <t>準指導員</t>
    <rPh sb="0" eb="1">
      <t>ジュン</t>
    </rPh>
    <rPh sb="1" eb="4">
      <t>シドウイン</t>
    </rPh>
    <phoneticPr fontId="5"/>
  </si>
  <si>
    <t>出身（都道府県名・高校）</t>
    <rPh sb="0" eb="1">
      <t>デ</t>
    </rPh>
    <rPh sb="1" eb="2">
      <t>ミ</t>
    </rPh>
    <rPh sb="3" eb="4">
      <t>ミヤコ</t>
    </rPh>
    <rPh sb="4" eb="5">
      <t>ミチ</t>
    </rPh>
    <rPh sb="5" eb="6">
      <t>フ</t>
    </rPh>
    <rPh sb="6" eb="7">
      <t>ケン</t>
    </rPh>
    <rPh sb="7" eb="8">
      <t>メイ</t>
    </rPh>
    <rPh sb="9" eb="10">
      <t>タカ</t>
    </rPh>
    <rPh sb="10" eb="11">
      <t>コウ</t>
    </rPh>
    <phoneticPr fontId="5"/>
  </si>
  <si>
    <t>生年月日</t>
    <rPh sb="0" eb="1">
      <t>ショウ</t>
    </rPh>
    <rPh sb="1" eb="2">
      <t>トシ</t>
    </rPh>
    <rPh sb="2" eb="3">
      <t>ツキ</t>
    </rPh>
    <rPh sb="3" eb="4">
      <t>ヒ</t>
    </rPh>
    <phoneticPr fontId="5"/>
  </si>
  <si>
    <t>投</t>
    <rPh sb="0" eb="1">
      <t>ナゲカラ</t>
    </rPh>
    <phoneticPr fontId="17"/>
  </si>
  <si>
    <t>方</t>
  </si>
  <si>
    <t>打</t>
    <rPh sb="0" eb="1">
      <t>ダ</t>
    </rPh>
    <phoneticPr fontId="17"/>
  </si>
  <si>
    <t>①スコアラーは(公財)日本ソフトボール協会公式記録員であること（登録番号を記入して下さい。）。</t>
    <rPh sb="8" eb="9">
      <t>コウ</t>
    </rPh>
    <rPh sb="9" eb="10">
      <t>ザイ</t>
    </rPh>
    <rPh sb="11" eb="13">
      <t>ニホン</t>
    </rPh>
    <rPh sb="19" eb="21">
      <t>キョウカイ</t>
    </rPh>
    <rPh sb="21" eb="23">
      <t>コウシキ</t>
    </rPh>
    <rPh sb="23" eb="26">
      <t>キロクイン</t>
    </rPh>
    <rPh sb="32" eb="34">
      <t>トウロク</t>
    </rPh>
    <rPh sb="34" eb="36">
      <t>バンゴウ</t>
    </rPh>
    <rPh sb="37" eb="39">
      <t>キニュウ</t>
    </rPh>
    <rPh sb="41" eb="42">
      <t>クダ</t>
    </rPh>
    <phoneticPr fontId="5"/>
  </si>
  <si>
    <t>携帯電話番号</t>
    <phoneticPr fontId="5"/>
  </si>
  <si>
    <t>公認指導者資格名</t>
    <rPh sb="0" eb="2">
      <t>コウニン</t>
    </rPh>
    <rPh sb="2" eb="7">
      <t>シドウシャシカク</t>
    </rPh>
    <rPh sb="7" eb="8">
      <t>メイ</t>
    </rPh>
    <phoneticPr fontId="5"/>
  </si>
  <si>
    <t>登録番号</t>
    <rPh sb="0" eb="2">
      <t>トウロク</t>
    </rPh>
    <rPh sb="2" eb="4">
      <t>バンゴウ</t>
    </rPh>
    <phoneticPr fontId="5"/>
  </si>
  <si>
    <t>投　手</t>
    <rPh sb="0" eb="1">
      <t>トウ</t>
    </rPh>
    <rPh sb="2" eb="3">
      <t>テ</t>
    </rPh>
    <phoneticPr fontId="5"/>
  </si>
  <si>
    <t>捕　手</t>
    <rPh sb="0" eb="1">
      <t>ホ</t>
    </rPh>
    <rPh sb="2" eb="3">
      <t>テ</t>
    </rPh>
    <phoneticPr fontId="5"/>
  </si>
  <si>
    <t>中堅手</t>
    <rPh sb="0" eb="3">
      <t>チュウケンシュ</t>
    </rPh>
    <phoneticPr fontId="5"/>
  </si>
  <si>
    <t>右翼手</t>
    <rPh sb="0" eb="3">
      <t>ウヨクシュ</t>
    </rPh>
    <phoneticPr fontId="5"/>
  </si>
  <si>
    <t>Ｕ１</t>
    <phoneticPr fontId="5"/>
  </si>
  <si>
    <t>Ｕ４</t>
    <phoneticPr fontId="5"/>
  </si>
  <si>
    <t>Ｕ３</t>
    <phoneticPr fontId="5"/>
  </si>
  <si>
    <t>Ｕ２</t>
    <phoneticPr fontId="5"/>
  </si>
  <si>
    <t>Ｍ１</t>
    <phoneticPr fontId="5"/>
  </si>
  <si>
    <t>Ｍ２</t>
    <phoneticPr fontId="5"/>
  </si>
  <si>
    <t>Ｄ１</t>
    <phoneticPr fontId="5"/>
  </si>
  <si>
    <t>Ｄ２</t>
    <phoneticPr fontId="5"/>
  </si>
  <si>
    <t>Ｄ３</t>
    <phoneticPr fontId="5"/>
  </si>
  <si>
    <t>Ｄ４</t>
    <phoneticPr fontId="5"/>
  </si>
  <si>
    <t>Ｄ５</t>
    <phoneticPr fontId="5"/>
  </si>
  <si>
    <t>Ｕ５</t>
    <phoneticPr fontId="5"/>
  </si>
  <si>
    <t>Ｕ６</t>
    <phoneticPr fontId="5"/>
  </si>
  <si>
    <t>Ｊ１</t>
    <phoneticPr fontId="5"/>
  </si>
  <si>
    <t>Ｊ２</t>
    <phoneticPr fontId="5"/>
  </si>
  <si>
    <t>Ｓ１</t>
    <phoneticPr fontId="5"/>
  </si>
  <si>
    <t>Ｓ２</t>
    <phoneticPr fontId="5"/>
  </si>
  <si>
    <t>Ｊ３</t>
    <phoneticPr fontId="5"/>
  </si>
  <si>
    <t>所　　属
都道府県</t>
    <rPh sb="0" eb="1">
      <t>ショ</t>
    </rPh>
    <rPh sb="3" eb="4">
      <t>ゾク</t>
    </rPh>
    <rPh sb="5" eb="9">
      <t>トドウフケン</t>
    </rPh>
    <phoneticPr fontId="16"/>
  </si>
  <si>
    <r>
      <t xml:space="preserve">所　　属
</t>
    </r>
    <r>
      <rPr>
        <sz val="9"/>
        <color indexed="8"/>
        <rFont val="ＭＳ ゴシック"/>
        <family val="3"/>
        <charset val="128"/>
      </rPr>
      <t>地　　区</t>
    </r>
    <rPh sb="0" eb="1">
      <t>ショ</t>
    </rPh>
    <rPh sb="3" eb="4">
      <t>ゾク</t>
    </rPh>
    <rPh sb="5" eb="6">
      <t>チ</t>
    </rPh>
    <rPh sb="8" eb="9">
      <t>ク</t>
    </rPh>
    <phoneticPr fontId="16"/>
  </si>
  <si>
    <t>№</t>
    <phoneticPr fontId="16"/>
  </si>
  <si>
    <t>所属都道府県</t>
    <phoneticPr fontId="5"/>
  </si>
  <si>
    <t>ID</t>
    <phoneticPr fontId="5"/>
  </si>
  <si>
    <t>01</t>
    <phoneticPr fontId="5"/>
  </si>
  <si>
    <t>主務名</t>
    <rPh sb="0" eb="2">
      <t>シュム</t>
    </rPh>
    <rPh sb="2" eb="3">
      <t>メイ</t>
    </rPh>
    <phoneticPr fontId="16"/>
  </si>
  <si>
    <t>スコアラー名</t>
    <rPh sb="5" eb="6">
      <t>メイ</t>
    </rPh>
    <phoneticPr fontId="16"/>
  </si>
  <si>
    <t>スコアラー登録番号</t>
    <rPh sb="5" eb="7">
      <t>トウロク</t>
    </rPh>
    <rPh sb="7" eb="9">
      <t>バンゴウ</t>
    </rPh>
    <phoneticPr fontId="5"/>
  </si>
  <si>
    <t>トレーナー名</t>
    <rPh sb="5" eb="6">
      <t>メイ</t>
    </rPh>
    <phoneticPr fontId="5"/>
  </si>
  <si>
    <t>※ＵＮ＝ユニフォームナンバー　　Ｒ・Ｌ・Ｓ＝右打・左打・左右打</t>
    <rPh sb="22" eb="23">
      <t>ミギ</t>
    </rPh>
    <rPh sb="23" eb="24">
      <t>ダ</t>
    </rPh>
    <rPh sb="25" eb="26">
      <t>ヒダリ</t>
    </rPh>
    <rPh sb="26" eb="27">
      <t>ダ</t>
    </rPh>
    <rPh sb="28" eb="30">
      <t>サユウ</t>
    </rPh>
    <rPh sb="30" eb="31">
      <t>ダ</t>
    </rPh>
    <phoneticPr fontId="16"/>
  </si>
  <si>
    <t>27</t>
  </si>
  <si>
    <t>28</t>
  </si>
  <si>
    <t>29</t>
  </si>
  <si>
    <t>30</t>
  </si>
  <si>
    <t>35</t>
  </si>
  <si>
    <t>36</t>
  </si>
  <si>
    <t>ＩＤ記入欄、選手固有の二桁の数字を記入してください。↓</t>
    <rPh sb="2" eb="5">
      <t>キニュウラン</t>
    </rPh>
    <rPh sb="6" eb="8">
      <t>センシュ</t>
    </rPh>
    <rPh sb="8" eb="10">
      <t>コユウ</t>
    </rPh>
    <rPh sb="11" eb="12">
      <t>フタ</t>
    </rPh>
    <rPh sb="12" eb="13">
      <t>ケタ</t>
    </rPh>
    <rPh sb="14" eb="16">
      <t>スウジ</t>
    </rPh>
    <rPh sb="17" eb="19">
      <t>キニュウ</t>
    </rPh>
    <phoneticPr fontId="5"/>
  </si>
  <si>
    <t>2/</t>
    <phoneticPr fontId="5"/>
  </si>
  <si>
    <t>3/</t>
    <phoneticPr fontId="5"/>
  </si>
  <si>
    <t>氏名</t>
    <rPh sb="0" eb="2">
      <t>シメイ</t>
    </rPh>
    <phoneticPr fontId="5"/>
  </si>
  <si>
    <t>部長</t>
    <rPh sb="0" eb="2">
      <t>ブチョウ</t>
    </rPh>
    <phoneticPr fontId="5"/>
  </si>
  <si>
    <t>監督</t>
    <rPh sb="0" eb="2">
      <t>カントク</t>
    </rPh>
    <phoneticPr fontId="5"/>
  </si>
  <si>
    <t>主務</t>
    <rPh sb="0" eb="2">
      <t>シュム</t>
    </rPh>
    <phoneticPr fontId="5"/>
  </si>
  <si>
    <t>大学名</t>
    <rPh sb="0" eb="2">
      <t>ダイガク</t>
    </rPh>
    <rPh sb="2" eb="3">
      <t>ナ</t>
    </rPh>
    <phoneticPr fontId="5"/>
  </si>
  <si>
    <t>住所</t>
    <rPh sb="0" eb="2">
      <t>ジュウショ</t>
    </rPh>
    <phoneticPr fontId="5"/>
  </si>
  <si>
    <t>URL</t>
    <phoneticPr fontId="5"/>
  </si>
  <si>
    <t>大学</t>
    <rPh sb="0" eb="2">
      <t>ダイガク</t>
    </rPh>
    <phoneticPr fontId="5"/>
  </si>
  <si>
    <t>ﾌﾘｶﾞﾅ</t>
    <phoneticPr fontId="5"/>
  </si>
  <si>
    <t>創部</t>
    <rPh sb="0" eb="2">
      <t>ソウブ</t>
    </rPh>
    <phoneticPr fontId="5"/>
  </si>
  <si>
    <t>年</t>
    <rPh sb="0" eb="1">
      <t>ネン</t>
    </rPh>
    <phoneticPr fontId="5"/>
  </si>
  <si>
    <t>※右側に示される記入上の注意事項にしたがって記入してください。</t>
    <rPh sb="1" eb="3">
      <t>ミギガワ</t>
    </rPh>
    <rPh sb="4" eb="5">
      <t>シメ</t>
    </rPh>
    <rPh sb="8" eb="10">
      <t>キニュウ</t>
    </rPh>
    <rPh sb="10" eb="11">
      <t>ジョウ</t>
    </rPh>
    <rPh sb="12" eb="14">
      <t>チュウイ</t>
    </rPh>
    <rPh sb="14" eb="16">
      <t>ジコウ</t>
    </rPh>
    <rPh sb="22" eb="24">
      <t>キニュウ</t>
    </rPh>
    <phoneticPr fontId="5"/>
  </si>
  <si>
    <t>A</t>
    <phoneticPr fontId="5"/>
  </si>
  <si>
    <t>B</t>
    <phoneticPr fontId="5"/>
  </si>
  <si>
    <t>C</t>
    <phoneticPr fontId="5"/>
  </si>
  <si>
    <t>D</t>
    <phoneticPr fontId="5"/>
  </si>
  <si>
    <t>チーム代表者名</t>
    <rPh sb="3" eb="6">
      <t>ダイヒョウシャ</t>
    </rPh>
    <rPh sb="6" eb="7">
      <t>メイ</t>
    </rPh>
    <phoneticPr fontId="5"/>
  </si>
  <si>
    <t>連　　　絡　　　責　　　任　　　者</t>
    <rPh sb="0" eb="1">
      <t>レン</t>
    </rPh>
    <rPh sb="4" eb="5">
      <t>ラク</t>
    </rPh>
    <rPh sb="8" eb="9">
      <t>セキ</t>
    </rPh>
    <rPh sb="12" eb="13">
      <t>ニン</t>
    </rPh>
    <rPh sb="16" eb="17">
      <t>モノ</t>
    </rPh>
    <phoneticPr fontId="5"/>
  </si>
  <si>
    <t>連絡先〒</t>
    <rPh sb="0" eb="3">
      <t>レンラクサキ</t>
    </rPh>
    <phoneticPr fontId="5"/>
  </si>
  <si>
    <t>固定電話</t>
    <rPh sb="0" eb="2">
      <t>コテイ</t>
    </rPh>
    <rPh sb="2" eb="4">
      <t>デンワ</t>
    </rPh>
    <phoneticPr fontId="5"/>
  </si>
  <si>
    <t>スコアラー名</t>
    <rPh sb="5" eb="6">
      <t>メイ</t>
    </rPh>
    <phoneticPr fontId="5"/>
  </si>
  <si>
    <t>Q</t>
    <phoneticPr fontId="5"/>
  </si>
  <si>
    <t>T</t>
    <phoneticPr fontId="5"/>
  </si>
  <si>
    <t>職種</t>
    <rPh sb="0" eb="2">
      <t>ショクシュ</t>
    </rPh>
    <phoneticPr fontId="5"/>
  </si>
  <si>
    <t>mailアドレス</t>
    <phoneticPr fontId="5"/>
  </si>
  <si>
    <t>専任教員</t>
    <rPh sb="0" eb="2">
      <t>センニン</t>
    </rPh>
    <rPh sb="2" eb="4">
      <t>キョウイン</t>
    </rPh>
    <phoneticPr fontId="5"/>
  </si>
  <si>
    <t>専任職員</t>
    <rPh sb="0" eb="2">
      <t>センニン</t>
    </rPh>
    <rPh sb="2" eb="4">
      <t>ショクイン</t>
    </rPh>
    <phoneticPr fontId="5"/>
  </si>
  <si>
    <t>種別は大学男子</t>
    <rPh sb="0" eb="2">
      <t>シュベツ</t>
    </rPh>
    <rPh sb="3" eb="5">
      <t>ダイガク</t>
    </rPh>
    <rPh sb="5" eb="7">
      <t>ダンシ</t>
    </rPh>
    <phoneticPr fontId="5"/>
  </si>
  <si>
    <t>種別は大学女子</t>
    <rPh sb="0" eb="2">
      <t>シュベツ</t>
    </rPh>
    <rPh sb="3" eb="5">
      <t>ダイガク</t>
    </rPh>
    <rPh sb="5" eb="7">
      <t>ジョシ</t>
    </rPh>
    <phoneticPr fontId="5"/>
  </si>
  <si>
    <t>関東</t>
    <phoneticPr fontId="5"/>
  </si>
  <si>
    <t>北信越</t>
    <phoneticPr fontId="5"/>
  </si>
  <si>
    <t>東京</t>
    <phoneticPr fontId="5"/>
  </si>
  <si>
    <t>東海</t>
    <phoneticPr fontId="5"/>
  </si>
  <si>
    <t>近畿</t>
    <phoneticPr fontId="5"/>
  </si>
  <si>
    <t>中国</t>
    <phoneticPr fontId="5"/>
  </si>
  <si>
    <t>四国</t>
    <phoneticPr fontId="5"/>
  </si>
  <si>
    <t>九州</t>
    <phoneticPr fontId="5"/>
  </si>
  <si>
    <t>U</t>
    <phoneticPr fontId="5"/>
  </si>
  <si>
    <t>V</t>
    <phoneticPr fontId="5"/>
  </si>
  <si>
    <t>W</t>
    <phoneticPr fontId="5"/>
  </si>
  <si>
    <t>X</t>
    <phoneticPr fontId="5"/>
  </si>
  <si>
    <t>Y</t>
    <phoneticPr fontId="5"/>
  </si>
  <si>
    <t>Z</t>
    <phoneticPr fontId="5"/>
  </si>
  <si>
    <t>AA</t>
    <phoneticPr fontId="5"/>
  </si>
  <si>
    <t>CC</t>
    <phoneticPr fontId="5"/>
  </si>
  <si>
    <t>都</t>
    <rPh sb="0" eb="1">
      <t>ミヤコ</t>
    </rPh>
    <phoneticPr fontId="5"/>
  </si>
  <si>
    <t>道</t>
    <rPh sb="0" eb="1">
      <t>ミチ</t>
    </rPh>
    <phoneticPr fontId="5"/>
  </si>
  <si>
    <t>府</t>
    <rPh sb="0" eb="1">
      <t>フ</t>
    </rPh>
    <phoneticPr fontId="5"/>
  </si>
  <si>
    <t>県</t>
    <rPh sb="0" eb="1">
      <t>ケン</t>
    </rPh>
    <phoneticPr fontId="5"/>
  </si>
  <si>
    <t>　　　３．学連委員は学連からの連絡係でもあります。常に連絡が受けられチーム内に伝達できる学生にしてください。</t>
  </si>
  <si>
    <t>備考：１．空欄がないようすべてのセルに記入してください。空欄がある場合は受理できできない場合があります。</t>
    <rPh sb="0" eb="2">
      <t>ビコウ</t>
    </rPh>
    <rPh sb="5" eb="7">
      <t>クウラン</t>
    </rPh>
    <rPh sb="19" eb="21">
      <t>キニュウ</t>
    </rPh>
    <rPh sb="28" eb="30">
      <t>クウラン</t>
    </rPh>
    <rPh sb="33" eb="35">
      <t>バアイ</t>
    </rPh>
    <rPh sb="36" eb="38">
      <t>ジュリ</t>
    </rPh>
    <rPh sb="44" eb="46">
      <t>バアイ</t>
    </rPh>
    <phoneticPr fontId="5"/>
  </si>
  <si>
    <t>DD</t>
    <phoneticPr fontId="5"/>
  </si>
  <si>
    <r>
      <t>ＵＮはユニフォームナンバーで、空欄に</t>
    </r>
    <r>
      <rPr>
        <u/>
        <sz val="9"/>
        <rFont val="ＭＳ 明朝"/>
        <family val="1"/>
        <charset val="128"/>
      </rPr>
      <t>番号の若い順に記入する</t>
    </r>
    <r>
      <rPr>
        <sz val="9"/>
        <rFont val="ＭＳ 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</si>
  <si>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ﾌﾘ　ｶﾞﾅ</t>
    <phoneticPr fontId="5"/>
  </si>
  <si>
    <t>ﾌﾘ ｶﾞﾅ</t>
    <phoneticPr fontId="5"/>
  </si>
  <si>
    <t>1/</t>
    <phoneticPr fontId="5"/>
  </si>
  <si>
    <t>4/</t>
    <phoneticPr fontId="5"/>
  </si>
  <si>
    <t>※ﾌﾘｶﾞﾅと英数字はすべて半角で記入してください。</t>
    <rPh sb="7" eb="10">
      <t>エイスウジ</t>
    </rPh>
    <rPh sb="14" eb="16">
      <t>ハンカク</t>
    </rPh>
    <rPh sb="17" eb="19">
      <t>キニュウ</t>
    </rPh>
    <phoneticPr fontId="5"/>
  </si>
  <si>
    <t>学年</t>
    <rPh sb="0" eb="2">
      <t>ガクネン</t>
    </rPh>
    <phoneticPr fontId="5"/>
  </si>
  <si>
    <t>現住所</t>
    <rPh sb="0" eb="1">
      <t>ゲン</t>
    </rPh>
    <rPh sb="1" eb="3">
      <t>ジュウショ</t>
    </rPh>
    <phoneticPr fontId="5"/>
  </si>
  <si>
    <t>現　　住　　所</t>
    <rPh sb="0" eb="1">
      <t>ゲン</t>
    </rPh>
    <rPh sb="3" eb="4">
      <t>ジュウ</t>
    </rPh>
    <rPh sb="6" eb="7">
      <t>ショ</t>
    </rPh>
    <phoneticPr fontId="5"/>
  </si>
  <si>
    <t>（PCからのmailとファイルを受信できるアドレス）</t>
    <rPh sb="16" eb="18">
      <t>ジュシン</t>
    </rPh>
    <phoneticPr fontId="5"/>
  </si>
  <si>
    <t>第１種</t>
    <rPh sb="0" eb="1">
      <t>ダイ</t>
    </rPh>
    <rPh sb="2" eb="3">
      <t>シュ</t>
    </rPh>
    <phoneticPr fontId="5"/>
  </si>
  <si>
    <t>第２種</t>
    <rPh sb="0" eb="1">
      <t>ダイ</t>
    </rPh>
    <rPh sb="2" eb="3">
      <t>シュ</t>
    </rPh>
    <phoneticPr fontId="5"/>
  </si>
  <si>
    <t>第３種</t>
    <rPh sb="0" eb="1">
      <t>ダイ</t>
    </rPh>
    <rPh sb="2" eb="3">
      <t>シュ</t>
    </rPh>
    <phoneticPr fontId="5"/>
  </si>
  <si>
    <t>学年：Ｕ４</t>
    <rPh sb="0" eb="2">
      <t>ガクネン</t>
    </rPh>
    <phoneticPr fontId="5"/>
  </si>
  <si>
    <t>学年：Ｕ３</t>
    <phoneticPr fontId="5"/>
  </si>
  <si>
    <t>学年：Ｕ２</t>
    <phoneticPr fontId="5"/>
  </si>
  <si>
    <t>学年：Ｕ１</t>
    <phoneticPr fontId="5"/>
  </si>
  <si>
    <t>学年：Ｕ５</t>
    <phoneticPr fontId="5"/>
  </si>
  <si>
    <t>学年：Ｍ１</t>
    <phoneticPr fontId="5"/>
  </si>
  <si>
    <t>学年：Ｍ２</t>
    <phoneticPr fontId="5"/>
  </si>
  <si>
    <t>学年：Ｄ１</t>
    <phoneticPr fontId="5"/>
  </si>
  <si>
    <t>学年：Ｄ２</t>
    <phoneticPr fontId="5"/>
  </si>
  <si>
    <t>学年：Ｄ３</t>
    <phoneticPr fontId="5"/>
  </si>
  <si>
    <t>学年：Ｄ４</t>
    <phoneticPr fontId="5"/>
  </si>
  <si>
    <t>学年：Ｄ５</t>
    <phoneticPr fontId="5"/>
  </si>
  <si>
    <t>学年：Ｊ１</t>
    <phoneticPr fontId="5"/>
  </si>
  <si>
    <t>学年：Ｊ２</t>
    <phoneticPr fontId="5"/>
  </si>
  <si>
    <t>学年：Ｊ３</t>
    <phoneticPr fontId="5"/>
  </si>
  <si>
    <t>学年：Ｓ１</t>
    <phoneticPr fontId="5"/>
  </si>
  <si>
    <t>学年：Ｓ２</t>
    <phoneticPr fontId="5"/>
  </si>
  <si>
    <t>学　部　等</t>
    <rPh sb="4" eb="5">
      <t>トウ</t>
    </rPh>
    <phoneticPr fontId="5"/>
  </si>
  <si>
    <t>学年：Ｕ６</t>
    <rPh sb="0" eb="2">
      <t>ガクネン</t>
    </rPh>
    <phoneticPr fontId="5"/>
  </si>
  <si>
    <t>主将</t>
    <rPh sb="0" eb="2">
      <t>シュショウ</t>
    </rPh>
    <phoneticPr fontId="5"/>
  </si>
  <si>
    <t>学連委員</t>
    <rPh sb="0" eb="2">
      <t>ガクレン</t>
    </rPh>
    <rPh sb="2" eb="4">
      <t>イイン</t>
    </rPh>
    <phoneticPr fontId="5"/>
  </si>
  <si>
    <t>←主将またはその代行を記入する。</t>
    <rPh sb="1" eb="3">
      <t>シュショウ</t>
    </rPh>
    <rPh sb="8" eb="10">
      <t>ダイコウ</t>
    </rPh>
    <rPh sb="11" eb="13">
      <t>キニュウ</t>
    </rPh>
    <phoneticPr fontId="5"/>
  </si>
  <si>
    <t>ﾌﾘ ｶﾞﾅ</t>
    <phoneticPr fontId="16"/>
  </si>
  <si>
    <t>年</t>
    <rPh sb="0" eb="1">
      <t>ねん</t>
    </rPh>
    <phoneticPr fontId="5" type="Hiragana"/>
  </si>
  <si>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</si>
  <si>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</si>
  <si>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</si>
  <si>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</si>
  <si>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</si>
  <si>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</si>
  <si>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</si>
  <si>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</si>
  <si>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</si>
  <si>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</si>
  <si>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</si>
  <si>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</si>
  <si>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EE</t>
    <phoneticPr fontId="5"/>
  </si>
  <si>
    <t>追加</t>
    <rPh sb="0" eb="2">
      <t>ついか</t>
    </rPh>
    <phoneticPr fontId="5" type="Hiragana"/>
  </si>
  <si>
    <t>31</t>
  </si>
  <si>
    <t>32</t>
  </si>
  <si>
    <t>追加</t>
    <rPh sb="0" eb="2">
      <t>ツイカ</t>
    </rPh>
    <phoneticPr fontId="5"/>
  </si>
  <si>
    <t>02</t>
    <phoneticPr fontId="5"/>
  </si>
  <si>
    <t>08</t>
    <phoneticPr fontId="5"/>
  </si>
  <si>
    <t>70</t>
    <phoneticPr fontId="5"/>
  </si>
  <si>
    <t>※このデータは、登録用紙・大会申込書・機関誌等すべてに反映されます。入力データに間違いがないよう複数人で確認してください。</t>
    <rPh sb="8" eb="10">
      <t>トウロク</t>
    </rPh>
    <rPh sb="10" eb="12">
      <t>ヨウシ</t>
    </rPh>
    <rPh sb="13" eb="15">
      <t>タイカイ</t>
    </rPh>
    <rPh sb="15" eb="18">
      <t>モウシコミショ</t>
    </rPh>
    <rPh sb="19" eb="22">
      <t>キカンシ</t>
    </rPh>
    <rPh sb="22" eb="23">
      <t>トウ</t>
    </rPh>
    <rPh sb="27" eb="29">
      <t>ハンエイ</t>
    </rPh>
    <rPh sb="34" eb="36">
      <t>ニュウリョク</t>
    </rPh>
    <rPh sb="40" eb="42">
      <t>マチガ</t>
    </rPh>
    <rPh sb="48" eb="50">
      <t>フクスウ</t>
    </rPh>
    <rPh sb="50" eb="51">
      <t>ニン</t>
    </rPh>
    <rPh sb="52" eb="54">
      <t>カクニン</t>
    </rPh>
    <phoneticPr fontId="5"/>
  </si>
  <si>
    <t>チームのＨＰのURL</t>
    <phoneticPr fontId="5"/>
  </si>
  <si>
    <t>facebookのID</t>
    <phoneticPr fontId="5"/>
  </si>
  <si>
    <t>TwitterのID</t>
    <phoneticPr fontId="5"/>
  </si>
  <si>
    <t>InstagramのID</t>
    <phoneticPr fontId="5"/>
  </si>
  <si>
    <t>ID</t>
    <phoneticPr fontId="5" type="Hiragana"/>
  </si>
  <si>
    <t>コーチ４</t>
    <phoneticPr fontId="5"/>
  </si>
  <si>
    <t>コーチ３</t>
    <phoneticPr fontId="5"/>
  </si>
  <si>
    <t>コーチ１</t>
    <phoneticPr fontId="5"/>
  </si>
  <si>
    <t>コーチ２</t>
    <phoneticPr fontId="5"/>
  </si>
  <si>
    <t>全日本総合選手権大会</t>
    <rPh sb="0" eb="3">
      <t>ゼンニホン</t>
    </rPh>
    <rPh sb="3" eb="5">
      <t>ソウゴウ</t>
    </rPh>
    <rPh sb="5" eb="8">
      <t>センシュケン</t>
    </rPh>
    <rPh sb="8" eb="10">
      <t>タイカイ</t>
    </rPh>
    <phoneticPr fontId="16"/>
  </si>
  <si>
    <t>第２位</t>
    <rPh sb="0" eb="1">
      <t>だい</t>
    </rPh>
    <rPh sb="2" eb="3">
      <t>い</t>
    </rPh>
    <phoneticPr fontId="5" type="Hiragana"/>
  </si>
  <si>
    <t>優勝</t>
    <rPh sb="0" eb="2">
      <t>ゆうしょう</t>
    </rPh>
    <phoneticPr fontId="5" type="Hiragana"/>
  </si>
  <si>
    <t>全日本大学選手権大会</t>
    <rPh sb="0" eb="3">
      <t>ゼンニホン</t>
    </rPh>
    <rPh sb="3" eb="5">
      <t>ダイガク</t>
    </rPh>
    <rPh sb="5" eb="8">
      <t>センシュケン</t>
    </rPh>
    <rPh sb="8" eb="10">
      <t>タイカイ</t>
    </rPh>
    <phoneticPr fontId="16"/>
  </si>
  <si>
    <t>東日本・西日本大会出場回数</t>
    <rPh sb="0" eb="1">
      <t>ひがし</t>
    </rPh>
    <rPh sb="1" eb="3">
      <t>にほん</t>
    </rPh>
    <rPh sb="4" eb="5">
      <t>にし</t>
    </rPh>
    <rPh sb="5" eb="7">
      <t>にほん</t>
    </rPh>
    <rPh sb="7" eb="9">
      <t>たいかい</t>
    </rPh>
    <rPh sb="9" eb="11">
      <t>しゅつじょう</t>
    </rPh>
    <rPh sb="11" eb="13">
      <t>かいすう</t>
    </rPh>
    <phoneticPr fontId="5" type="Hiragana"/>
  </si>
  <si>
    <t>総部員数</t>
    <rPh sb="0" eb="1">
      <t>ソウ</t>
    </rPh>
    <rPh sb="1" eb="4">
      <t>ブインスウ</t>
    </rPh>
    <phoneticPr fontId="16"/>
  </si>
  <si>
    <t>←以下に記載のない場合は大会に出場できない。</t>
    <rPh sb="1" eb="3">
      <t>いか</t>
    </rPh>
    <rPh sb="4" eb="6">
      <t>きさい</t>
    </rPh>
    <rPh sb="9" eb="11">
      <t>ばあい</t>
    </rPh>
    <rPh sb="12" eb="14">
      <t>たいかい</t>
    </rPh>
    <rPh sb="15" eb="17">
      <t>しゅつじょう</t>
    </rPh>
    <phoneticPr fontId="5" type="Hiragana"/>
  </si>
  <si>
    <t>３位・入賞</t>
    <rPh sb="1" eb="2">
      <t>い</t>
    </rPh>
    <rPh sb="3" eb="5">
      <t>にゅうしょう</t>
    </rPh>
    <phoneticPr fontId="5" type="Hiragana"/>
  </si>
  <si>
    <t>投　手</t>
    <rPh sb="0" eb="1">
      <t>とう</t>
    </rPh>
    <rPh sb="2" eb="3">
      <t>て</t>
    </rPh>
    <phoneticPr fontId="5" type="Hiragana"/>
  </si>
  <si>
    <t>捕　手</t>
    <rPh sb="0" eb="1">
      <t>ほ</t>
    </rPh>
    <rPh sb="2" eb="3">
      <t>て</t>
    </rPh>
    <phoneticPr fontId="5" type="Hiragana"/>
  </si>
  <si>
    <t>一塁手</t>
    <rPh sb="0" eb="3">
      <t>いちるいしゅ</t>
    </rPh>
    <phoneticPr fontId="5" type="Hiragana"/>
  </si>
  <si>
    <t>二塁手</t>
    <rPh sb="0" eb="3">
      <t>にるいしゅ</t>
    </rPh>
    <phoneticPr fontId="5" type="Hiragana"/>
  </si>
  <si>
    <t>三塁手</t>
    <rPh sb="0" eb="3">
      <t>さんるいしゅ</t>
    </rPh>
    <phoneticPr fontId="5" type="Hiragana"/>
  </si>
  <si>
    <t>遊撃手</t>
    <rPh sb="0" eb="3">
      <t>ゆうげきしゅ</t>
    </rPh>
    <phoneticPr fontId="5" type="Hiragana"/>
  </si>
  <si>
    <t>左翼手</t>
    <rPh sb="0" eb="3">
      <t>さよくしゅ</t>
    </rPh>
    <phoneticPr fontId="5" type="Hiragana"/>
  </si>
  <si>
    <t>中堅手</t>
    <rPh sb="0" eb="3">
      <t>ちゅうけんしゅ</t>
    </rPh>
    <phoneticPr fontId="5" type="Hiragana"/>
  </si>
  <si>
    <t>右翼手</t>
    <rPh sb="0" eb="3">
      <t>うよくしゅ</t>
    </rPh>
    <phoneticPr fontId="5" type="Hiragana"/>
  </si>
  <si>
    <t>内野手</t>
    <rPh sb="0" eb="3">
      <t>ないやしゅ</t>
    </rPh>
    <phoneticPr fontId="5" type="Hiragana"/>
  </si>
  <si>
    <t>外野手</t>
    <rPh sb="0" eb="3">
      <t>がいやしゅ</t>
    </rPh>
    <phoneticPr fontId="5" type="Hiragana"/>
  </si>
  <si>
    <t>コーチ　32</t>
    <phoneticPr fontId="5"/>
  </si>
  <si>
    <t>コーチ　31</t>
    <phoneticPr fontId="5"/>
  </si>
  <si>
    <t>監督　　30</t>
    <phoneticPr fontId="5"/>
  </si>
  <si>
    <t>監  督</t>
    <rPh sb="0" eb="1">
      <t>ミ</t>
    </rPh>
    <rPh sb="3" eb="4">
      <t>トク</t>
    </rPh>
    <phoneticPr fontId="5"/>
  </si>
  <si>
    <t>主　　　将</t>
    <rPh sb="0" eb="1">
      <t>おも</t>
    </rPh>
    <rPh sb="4" eb="5">
      <t>まさる</t>
    </rPh>
    <phoneticPr fontId="5" type="Hiragana"/>
  </si>
  <si>
    <t>01</t>
    <phoneticPr fontId="5" type="Hiragana"/>
  </si>
  <si>
    <t>02</t>
    <phoneticPr fontId="5" type="Hiragana"/>
  </si>
  <si>
    <t>03</t>
    <phoneticPr fontId="5" type="Hiragana"/>
  </si>
  <si>
    <t>04</t>
    <phoneticPr fontId="5" type="Hiragana"/>
  </si>
  <si>
    <t>-</t>
    <phoneticPr fontId="5" type="Hiragana"/>
  </si>
  <si>
    <t>14</t>
    <phoneticPr fontId="5"/>
  </si>
  <si>
    <t>15</t>
    <phoneticPr fontId="5"/>
  </si>
  <si>
    <t>16</t>
    <phoneticPr fontId="5"/>
  </si>
  <si>
    <t>17</t>
    <phoneticPr fontId="5"/>
  </si>
  <si>
    <t>18</t>
    <phoneticPr fontId="5"/>
  </si>
  <si>
    <t>19</t>
    <phoneticPr fontId="5"/>
  </si>
  <si>
    <t>20</t>
    <phoneticPr fontId="5"/>
  </si>
  <si>
    <t>21</t>
    <phoneticPr fontId="5"/>
  </si>
  <si>
    <t>22</t>
    <phoneticPr fontId="5"/>
  </si>
  <si>
    <t>23</t>
    <phoneticPr fontId="5"/>
  </si>
  <si>
    <t>24</t>
    <phoneticPr fontId="5"/>
  </si>
  <si>
    <t>25</t>
    <phoneticPr fontId="5"/>
  </si>
  <si>
    <t>68</t>
    <phoneticPr fontId="5"/>
  </si>
  <si>
    <t>69</t>
    <phoneticPr fontId="5"/>
  </si>
  <si>
    <t>96</t>
    <phoneticPr fontId="5"/>
  </si>
  <si>
    <t>97</t>
    <phoneticPr fontId="5"/>
  </si>
  <si>
    <t>98</t>
    <phoneticPr fontId="5"/>
  </si>
  <si>
    <t>99</t>
    <phoneticPr fontId="5"/>
  </si>
  <si>
    <t>職業（勤務先）</t>
    <rPh sb="0" eb="2">
      <t>ショクギョウ</t>
    </rPh>
    <rPh sb="3" eb="6">
      <t>キンムサキ</t>
    </rPh>
    <phoneticPr fontId="5"/>
  </si>
  <si>
    <t>05</t>
    <phoneticPr fontId="5" type="Hiragana"/>
  </si>
  <si>
    <t>06</t>
    <phoneticPr fontId="5" type="Hiragana"/>
  </si>
  <si>
    <t>07</t>
    <phoneticPr fontId="5" type="Hiragana"/>
  </si>
  <si>
    <t>09</t>
    <phoneticPr fontId="5" type="Hiragana"/>
  </si>
  <si>
    <t>08</t>
    <phoneticPr fontId="5" type="Hiragana"/>
  </si>
  <si>
    <t>10</t>
    <phoneticPr fontId="5" type="Hiragana"/>
  </si>
  <si>
    <t>11</t>
    <phoneticPr fontId="5" type="Hiragana"/>
  </si>
  <si>
    <t>12</t>
    <phoneticPr fontId="5" type="Hiragana"/>
  </si>
  <si>
    <t>13</t>
    <phoneticPr fontId="5" type="Hiragana"/>
  </si>
  <si>
    <t>14</t>
    <phoneticPr fontId="5" type="Hiragana"/>
  </si>
  <si>
    <t>15</t>
    <phoneticPr fontId="5" type="Hiragana"/>
  </si>
  <si>
    <t>16</t>
    <phoneticPr fontId="5" type="Hiragana"/>
  </si>
  <si>
    <t>17</t>
    <phoneticPr fontId="5" type="Hiragana"/>
  </si>
  <si>
    <t>18</t>
    <phoneticPr fontId="5" type="Hiragana"/>
  </si>
  <si>
    <t>19</t>
    <phoneticPr fontId="5" type="Hiragana"/>
  </si>
  <si>
    <t>20</t>
    <phoneticPr fontId="5" type="Hiragana"/>
  </si>
  <si>
    <t>21</t>
    <phoneticPr fontId="5" type="Hiragana"/>
  </si>
  <si>
    <t>22</t>
    <phoneticPr fontId="5" type="Hiragana"/>
  </si>
  <si>
    <t>23</t>
    <phoneticPr fontId="5" type="Hiragana"/>
  </si>
  <si>
    <t>24</t>
    <phoneticPr fontId="5" type="Hiragana"/>
  </si>
  <si>
    <t>25</t>
    <phoneticPr fontId="5" type="Hiragana"/>
  </si>
  <si>
    <t>26</t>
    <phoneticPr fontId="5" type="Hiragana"/>
  </si>
  <si>
    <t>27</t>
    <phoneticPr fontId="5" type="Hiragana"/>
  </si>
  <si>
    <t>28</t>
    <phoneticPr fontId="5" type="Hiragana"/>
  </si>
  <si>
    <t>29</t>
    <phoneticPr fontId="5" type="Hiragana"/>
  </si>
  <si>
    <t>ID</t>
    <phoneticPr fontId="5"/>
  </si>
  <si>
    <t>10</t>
    <phoneticPr fontId="5"/>
  </si>
  <si>
    <t>11</t>
    <phoneticPr fontId="5"/>
  </si>
  <si>
    <t>12</t>
    <phoneticPr fontId="5"/>
  </si>
  <si>
    <t>13</t>
    <phoneticPr fontId="5"/>
  </si>
  <si>
    <t>04</t>
    <phoneticPr fontId="5"/>
  </si>
  <si>
    <t>06</t>
    <phoneticPr fontId="5"/>
  </si>
  <si>
    <t>07</t>
    <phoneticPr fontId="5"/>
  </si>
  <si>
    <t>09</t>
    <phoneticPr fontId="5"/>
  </si>
  <si>
    <t>26</t>
    <phoneticPr fontId="5"/>
  </si>
  <si>
    <t>41</t>
    <phoneticPr fontId="5"/>
  </si>
  <si>
    <t>42</t>
    <phoneticPr fontId="5"/>
  </si>
  <si>
    <t>43</t>
    <phoneticPr fontId="5"/>
  </si>
  <si>
    <t>44</t>
    <phoneticPr fontId="5"/>
  </si>
  <si>
    <t>45</t>
    <phoneticPr fontId="5"/>
  </si>
  <si>
    <t>46</t>
    <phoneticPr fontId="5"/>
  </si>
  <si>
    <t>47</t>
    <phoneticPr fontId="5"/>
  </si>
  <si>
    <t>48</t>
    <phoneticPr fontId="5"/>
  </si>
  <si>
    <t>49</t>
    <phoneticPr fontId="5"/>
  </si>
  <si>
    <t>50</t>
    <phoneticPr fontId="5"/>
  </si>
  <si>
    <t>51</t>
    <phoneticPr fontId="5"/>
  </si>
  <si>
    <t>52</t>
    <phoneticPr fontId="5"/>
  </si>
  <si>
    <t>53</t>
    <phoneticPr fontId="5"/>
  </si>
  <si>
    <t>54</t>
    <phoneticPr fontId="5"/>
  </si>
  <si>
    <t>55</t>
    <phoneticPr fontId="5"/>
  </si>
  <si>
    <t>56</t>
    <phoneticPr fontId="5"/>
  </si>
  <si>
    <t>57</t>
    <phoneticPr fontId="5"/>
  </si>
  <si>
    <t>58</t>
    <phoneticPr fontId="5"/>
  </si>
  <si>
    <t>59</t>
    <phoneticPr fontId="5"/>
  </si>
  <si>
    <t>60</t>
    <phoneticPr fontId="5"/>
  </si>
  <si>
    <t>61</t>
    <phoneticPr fontId="5"/>
  </si>
  <si>
    <t>62</t>
    <phoneticPr fontId="5"/>
  </si>
  <si>
    <t>63</t>
    <phoneticPr fontId="5"/>
  </si>
  <si>
    <t>64</t>
    <phoneticPr fontId="5"/>
  </si>
  <si>
    <t>65</t>
    <phoneticPr fontId="5"/>
  </si>
  <si>
    <t>66</t>
    <phoneticPr fontId="5"/>
  </si>
  <si>
    <t>67</t>
    <phoneticPr fontId="5"/>
  </si>
  <si>
    <t>71</t>
    <phoneticPr fontId="5"/>
  </si>
  <si>
    <t>72</t>
    <phoneticPr fontId="5"/>
  </si>
  <si>
    <t>73</t>
    <phoneticPr fontId="5"/>
  </si>
  <si>
    <t>74</t>
    <phoneticPr fontId="5"/>
  </si>
  <si>
    <t>75</t>
    <phoneticPr fontId="5"/>
  </si>
  <si>
    <t>76</t>
    <phoneticPr fontId="5"/>
  </si>
  <si>
    <t>77</t>
    <phoneticPr fontId="5"/>
  </si>
  <si>
    <t>78</t>
    <phoneticPr fontId="5"/>
  </si>
  <si>
    <t>79</t>
    <phoneticPr fontId="5"/>
  </si>
  <si>
    <t>80</t>
    <phoneticPr fontId="5"/>
  </si>
  <si>
    <t>81</t>
    <phoneticPr fontId="5"/>
  </si>
  <si>
    <t>82</t>
    <phoneticPr fontId="5"/>
  </si>
  <si>
    <t>83</t>
    <phoneticPr fontId="5"/>
  </si>
  <si>
    <t>84</t>
    <phoneticPr fontId="5"/>
  </si>
  <si>
    <t>85</t>
    <phoneticPr fontId="5"/>
  </si>
  <si>
    <t>86</t>
    <phoneticPr fontId="5"/>
  </si>
  <si>
    <t>87</t>
    <phoneticPr fontId="5"/>
  </si>
  <si>
    <t>88</t>
    <phoneticPr fontId="5"/>
  </si>
  <si>
    <t>89</t>
    <phoneticPr fontId="5"/>
  </si>
  <si>
    <t>90</t>
    <phoneticPr fontId="5"/>
  </si>
  <si>
    <t>91</t>
    <phoneticPr fontId="5"/>
  </si>
  <si>
    <t>92</t>
    <phoneticPr fontId="5"/>
  </si>
  <si>
    <t>93</t>
    <phoneticPr fontId="5"/>
  </si>
  <si>
    <t>94</t>
    <phoneticPr fontId="5"/>
  </si>
  <si>
    <t>95</t>
    <phoneticPr fontId="5"/>
  </si>
  <si>
    <t>←監督が選手を兼任しない場合は、何も記入しない。</t>
    <rPh sb="1" eb="3">
      <t>かんとく</t>
    </rPh>
    <rPh sb="4" eb="6">
      <t>せんしゅ</t>
    </rPh>
    <rPh sb="7" eb="9">
      <t>けんにん</t>
    </rPh>
    <rPh sb="12" eb="14">
      <t>ばあい</t>
    </rPh>
    <rPh sb="16" eb="17">
      <t>なに</t>
    </rPh>
    <rPh sb="18" eb="20">
      <t>きにゅう</t>
    </rPh>
    <phoneticPr fontId="5" type="Hiragana"/>
  </si>
  <si>
    <t>←コーチが選手を兼任しない場合は、何も記入しない。</t>
    <rPh sb="5" eb="7">
      <t>せんしゅ</t>
    </rPh>
    <rPh sb="8" eb="10">
      <t>けんにん</t>
    </rPh>
    <rPh sb="13" eb="15">
      <t>ばあい</t>
    </rPh>
    <rPh sb="17" eb="18">
      <t>なに</t>
    </rPh>
    <rPh sb="19" eb="21">
      <t>きにゅう</t>
    </rPh>
    <phoneticPr fontId="5" type="Hiragana"/>
  </si>
  <si>
    <t>30</t>
    <phoneticPr fontId="5" type="Hiragana"/>
  </si>
  <si>
    <t>31</t>
    <phoneticPr fontId="5" type="Hiragana"/>
  </si>
  <si>
    <t>32</t>
    <phoneticPr fontId="5" type="Hiragana"/>
  </si>
  <si>
    <t>追加</t>
    <rPh sb="0" eb="2">
      <t>ツイカ</t>
    </rPh>
    <phoneticPr fontId="5"/>
  </si>
  <si>
    <t>追加登録の場合は左のセルに１を入力します。</t>
    <rPh sb="0" eb="2">
      <t>ツイカ</t>
    </rPh>
    <rPh sb="2" eb="4">
      <t>トウロク</t>
    </rPh>
    <rPh sb="5" eb="7">
      <t>バアイ</t>
    </rPh>
    <rPh sb="8" eb="9">
      <t>ヒダリ</t>
    </rPh>
    <rPh sb="15" eb="17">
      <t>ニュウリョク</t>
    </rPh>
    <phoneticPr fontId="5"/>
  </si>
  <si>
    <t>入力シート(選手)に貼り付ける場合は、B～R列のセルを値(123)ではなく、すべてペースをとします。</t>
    <rPh sb="0" eb="2">
      <t>ニュウリョク</t>
    </rPh>
    <rPh sb="6" eb="8">
      <t>センシュ</t>
    </rPh>
    <rPh sb="10" eb="11">
      <t>ハ</t>
    </rPh>
    <rPh sb="12" eb="13">
      <t>ツ</t>
    </rPh>
    <rPh sb="15" eb="17">
      <t>バアイ</t>
    </rPh>
    <rPh sb="22" eb="23">
      <t>レツ</t>
    </rPh>
    <rPh sb="27" eb="28">
      <t>アタイ</t>
    </rPh>
    <phoneticPr fontId="5"/>
  </si>
  <si>
    <t>写真は例示です。削除してから自チームの写真ページを作成してください。</t>
    <rPh sb="0" eb="2">
      <t>シャシン</t>
    </rPh>
    <rPh sb="3" eb="5">
      <t>レイジ</t>
    </rPh>
    <rPh sb="8" eb="10">
      <t>サクジョ</t>
    </rPh>
    <rPh sb="14" eb="15">
      <t>ジ</t>
    </rPh>
    <rPh sb="19" eb="21">
      <t>シャシン</t>
    </rPh>
    <rPh sb="25" eb="27">
      <t>サクセイ</t>
    </rPh>
    <phoneticPr fontId="5"/>
  </si>
  <si>
    <t>←大会に出場する有資格者について、氏名・資格名・登録番号を記入する。</t>
    <rPh sb="1" eb="3">
      <t>タイカイ</t>
    </rPh>
    <rPh sb="4" eb="6">
      <t>シュツジョウ</t>
    </rPh>
    <rPh sb="8" eb="12">
      <t>ユウシカクシャ</t>
    </rPh>
    <rPh sb="17" eb="19">
      <t>シメイ</t>
    </rPh>
    <rPh sb="20" eb="23">
      <t>シカクメイ</t>
    </rPh>
    <rPh sb="24" eb="26">
      <t>トウロク</t>
    </rPh>
    <rPh sb="26" eb="28">
      <t>バンゴウ</t>
    </rPh>
    <rPh sb="29" eb="31">
      <t>キニュウ</t>
    </rPh>
    <phoneticPr fontId="5"/>
  </si>
  <si>
    <t>↓以下、記入順は大会本部の指示による。</t>
    <rPh sb="1" eb="3">
      <t>イカ</t>
    </rPh>
    <rPh sb="4" eb="6">
      <t>キニュウ</t>
    </rPh>
    <rPh sb="6" eb="7">
      <t>ジュン</t>
    </rPh>
    <rPh sb="8" eb="10">
      <t>タイカイ</t>
    </rPh>
    <rPh sb="10" eb="12">
      <t>ホンブ</t>
    </rPh>
    <rPh sb="13" eb="15">
      <t>シジ</t>
    </rPh>
    <phoneticPr fontId="5"/>
  </si>
  <si>
    <t>公認指導者資格名</t>
    <rPh sb="0" eb="2">
      <t>コウニン</t>
    </rPh>
    <rPh sb="2" eb="5">
      <t>シドウシャ</t>
    </rPh>
    <rPh sb="5" eb="6">
      <t>シ</t>
    </rPh>
    <rPh sb="6" eb="7">
      <t>カク</t>
    </rPh>
    <rPh sb="7" eb="8">
      <t>メイ</t>
    </rPh>
    <phoneticPr fontId="5"/>
  </si>
  <si>
    <t>34</t>
    <phoneticPr fontId="5"/>
  </si>
  <si>
    <t>03</t>
    <phoneticPr fontId="5"/>
  </si>
  <si>
    <t>05</t>
    <phoneticPr fontId="5"/>
  </si>
  <si>
    <t>33</t>
    <phoneticPr fontId="5"/>
  </si>
  <si>
    <t>37</t>
    <phoneticPr fontId="5"/>
  </si>
  <si>
    <t>38</t>
    <phoneticPr fontId="5"/>
  </si>
  <si>
    <t>39</t>
    <phoneticPr fontId="5"/>
  </si>
  <si>
    <t>40</t>
    <phoneticPr fontId="5"/>
  </si>
  <si>
    <r>
      <t>振 　込</t>
    </r>
    <r>
      <rPr>
        <sz val="11"/>
        <rFont val="ＭＳ Ｐゴシック"/>
        <family val="3"/>
        <charset val="128"/>
      </rPr>
      <t xml:space="preserve"> </t>
    </r>
    <r>
      <rPr>
        <sz val="12"/>
        <rFont val="ＭＳ 明朝"/>
        <family val="1"/>
        <charset val="128"/>
      </rPr>
      <t>　年</t>
    </r>
    <r>
      <rPr>
        <sz val="11"/>
        <rFont val="ＭＳ Ｐゴシック"/>
        <family val="3"/>
        <charset val="128"/>
      </rPr>
      <t xml:space="preserve"> </t>
    </r>
    <r>
      <rPr>
        <sz val="12"/>
        <rFont val="ＭＳ 明朝"/>
        <family val="1"/>
        <charset val="128"/>
      </rPr>
      <t>　月</t>
    </r>
    <r>
      <rPr>
        <sz val="11"/>
        <rFont val="ＭＳ Ｐゴシック"/>
        <family val="3"/>
        <charset val="128"/>
      </rPr>
      <t xml:space="preserve"> </t>
    </r>
    <r>
      <rPr>
        <sz val="12"/>
        <rFont val="ＭＳ 明朝"/>
        <family val="1"/>
        <charset val="128"/>
      </rPr>
      <t>　日</t>
    </r>
    <rPh sb="0" eb="1">
      <t>オサム</t>
    </rPh>
    <rPh sb="3" eb="4">
      <t>コミ</t>
    </rPh>
    <rPh sb="6" eb="7">
      <t>トシ</t>
    </rPh>
    <rPh sb="9" eb="10">
      <t>ツキ</t>
    </rPh>
    <rPh sb="12" eb="13">
      <t>ヒ</t>
    </rPh>
    <phoneticPr fontId="5"/>
  </si>
  <si>
    <t>振込名義人（カタカナ）</t>
    <rPh sb="0" eb="2">
      <t>フリコミ</t>
    </rPh>
    <rPh sb="2" eb="5">
      <t>メイギニン</t>
    </rPh>
    <phoneticPr fontId="5"/>
  </si>
  <si>
    <t>円</t>
    <rPh sb="0" eb="1">
      <t>エン</t>
    </rPh>
    <phoneticPr fontId="5"/>
  </si>
  <si>
    <t>振　　込　　合　　計　　金　　額</t>
    <rPh sb="0" eb="1">
      <t>オサム</t>
    </rPh>
    <rPh sb="3" eb="4">
      <t>コミ</t>
    </rPh>
    <rPh sb="6" eb="7">
      <t>ゴウ</t>
    </rPh>
    <rPh sb="9" eb="10">
      <t>ケイ</t>
    </rPh>
    <rPh sb="12" eb="13">
      <t>キン</t>
    </rPh>
    <rPh sb="15" eb="16">
      <t>ガク</t>
    </rPh>
    <phoneticPr fontId="5"/>
  </si>
  <si>
    <t>合計金額</t>
    <rPh sb="0" eb="2">
      <t>ゴウケイ</t>
    </rPh>
    <rPh sb="2" eb="4">
      <t>キンガク</t>
    </rPh>
    <phoneticPr fontId="5"/>
  </si>
  <si>
    <t>口数</t>
    <rPh sb="0" eb="2">
      <t>クチスウ</t>
    </rPh>
    <phoneticPr fontId="5"/>
  </si>
  <si>
    <t>単　　価</t>
    <rPh sb="0" eb="1">
      <t>タン</t>
    </rPh>
    <rPh sb="3" eb="4">
      <t>アタイ</t>
    </rPh>
    <phoneticPr fontId="5"/>
  </si>
  <si>
    <t>振　　込　　金　　内　　訳</t>
    <rPh sb="0" eb="1">
      <t>オサム</t>
    </rPh>
    <rPh sb="3" eb="4">
      <t>コミ</t>
    </rPh>
    <rPh sb="6" eb="7">
      <t>カネ</t>
    </rPh>
    <rPh sb="9" eb="10">
      <t>ナイ</t>
    </rPh>
    <rPh sb="12" eb="13">
      <t>ヤク</t>
    </rPh>
    <phoneticPr fontId="5"/>
  </si>
  <si>
    <t>学連委員名</t>
    <rPh sb="0" eb="2">
      <t>ガクレン</t>
    </rPh>
    <rPh sb="2" eb="4">
      <t>イイン</t>
    </rPh>
    <rPh sb="4" eb="5">
      <t>メイ</t>
    </rPh>
    <phoneticPr fontId="5"/>
  </si>
  <si>
    <t>種別大学名</t>
    <rPh sb="0" eb="2">
      <t>シュベツ</t>
    </rPh>
    <rPh sb="2" eb="3">
      <t>ダイ</t>
    </rPh>
    <rPh sb="3" eb="4">
      <t>ガク</t>
    </rPh>
    <rPh sb="4" eb="5">
      <t>メイ</t>
    </rPh>
    <phoneticPr fontId="5"/>
  </si>
  <si>
    <t>大学名で男女を含めて12文字以内の略称、</t>
    <rPh sb="0" eb="3">
      <t>ダイガクメイ</t>
    </rPh>
    <rPh sb="4" eb="6">
      <t>ダンジョ</t>
    </rPh>
    <rPh sb="7" eb="8">
      <t>フク</t>
    </rPh>
    <rPh sb="12" eb="14">
      <t>モジ</t>
    </rPh>
    <rPh sb="14" eb="16">
      <t>イナイ</t>
    </rPh>
    <rPh sb="17" eb="19">
      <t>リャクショウ</t>
    </rPh>
    <phoneticPr fontId="5"/>
  </si>
  <si>
    <t>振込名義人（漢　　字）</t>
    <rPh sb="0" eb="2">
      <t>フリコミ</t>
    </rPh>
    <rPh sb="2" eb="5">
      <t>メイギニン</t>
    </rPh>
    <rPh sb="6" eb="7">
      <t>カン</t>
    </rPh>
    <rPh sb="9" eb="10">
      <t>ジ</t>
    </rPh>
    <phoneticPr fontId="5"/>
  </si>
  <si>
    <t>全日本大学ソフトボール連盟個人登録料</t>
    <rPh sb="0" eb="13">
      <t>ゼン</t>
    </rPh>
    <rPh sb="13" eb="15">
      <t>コジン</t>
    </rPh>
    <rPh sb="15" eb="18">
      <t>トウロクリョウ</t>
    </rPh>
    <phoneticPr fontId="5"/>
  </si>
  <si>
    <t>全日本大学ソフトボール連盟チーム登録料</t>
    <rPh sb="0" eb="13">
      <t>ゼン</t>
    </rPh>
    <rPh sb="16" eb="19">
      <t>トウロクリョウ</t>
    </rPh>
    <phoneticPr fontId="5"/>
  </si>
  <si>
    <t>←日本協会登録表に記載されます。</t>
    <rPh sb="1" eb="3">
      <t>にほん</t>
    </rPh>
    <rPh sb="3" eb="5">
      <t>きょうかい</t>
    </rPh>
    <rPh sb="5" eb="8">
      <t>とうろくひょう</t>
    </rPh>
    <rPh sb="9" eb="11">
      <t>きさい</t>
    </rPh>
    <phoneticPr fontId="5" type="Hiragana"/>
  </si>
  <si>
    <t>選手25名以下：1　選手26～53名：2　選手54～81名：3　選手85～99名：4</t>
    <rPh sb="34" eb="36">
      <t>せんしゅ</t>
    </rPh>
    <phoneticPr fontId="5" type="Hiragana"/>
  </si>
  <si>
    <t>　　↓Ｕ：学部生、Ｍ：マスター大学院生、Ｄ：ドクター大学院生、Ｊ：短大生、Ｓ：専攻科生</t>
    <rPh sb="5" eb="8">
      <t>がくぶせい</t>
    </rPh>
    <rPh sb="15" eb="19">
      <t>だいがくいんせい</t>
    </rPh>
    <rPh sb="26" eb="30">
      <t>だいがくいんせい</t>
    </rPh>
    <rPh sb="33" eb="36">
      <t>たんだいせい</t>
    </rPh>
    <rPh sb="39" eb="43">
      <t>せんこうかせい</t>
    </rPh>
    <phoneticPr fontId="5" type="Hiragana"/>
  </si>
  <si>
    <t>　　　↓Ｕ：学部生、Ｍ：マスター大学院生、Ｄ：ドクター大学院生、Ｊ：短大生、Ｓ：専攻科生</t>
    <rPh sb="6" eb="9">
      <t>がくぶせい</t>
    </rPh>
    <rPh sb="16" eb="20">
      <t>だいがくいんせい</t>
    </rPh>
    <rPh sb="27" eb="31">
      <t>だいがくいんせい</t>
    </rPh>
    <rPh sb="34" eb="37">
      <t>たんだいせい</t>
    </rPh>
    <rPh sb="40" eb="44">
      <t>せんこうかせい</t>
    </rPh>
    <phoneticPr fontId="5" type="Hiragana"/>
  </si>
  <si>
    <t>←日本協会登録用紙に記載されます。</t>
    <rPh sb="1" eb="3">
      <t>にほん</t>
    </rPh>
    <rPh sb="3" eb="5">
      <t>きょうかい</t>
    </rPh>
    <rPh sb="5" eb="7">
      <t>とうろく</t>
    </rPh>
    <rPh sb="7" eb="9">
      <t>ようし</t>
    </rPh>
    <rPh sb="10" eb="12">
      <t>きさい</t>
    </rPh>
    <phoneticPr fontId="5" type="Hiragana"/>
  </si>
  <si>
    <t>日本協会登録表登録用紙の枚数</t>
    <rPh sb="0" eb="2">
      <t>ニホン</t>
    </rPh>
    <rPh sb="2" eb="4">
      <t>キョウカイ</t>
    </rPh>
    <rPh sb="4" eb="7">
      <t>トウロクヒョウ</t>
    </rPh>
    <rPh sb="7" eb="9">
      <t>トウロク</t>
    </rPh>
    <rPh sb="9" eb="11">
      <t>ヨ</t>
    </rPh>
    <rPh sb="12" eb="14">
      <t>マイスウ</t>
    </rPh>
    <phoneticPr fontId="5"/>
  </si>
  <si>
    <t>「入力シート(個人)」に貼り付ける場合は値ではなく、ここだけは「貼り付け（P)」で貼り付ける。</t>
    <rPh sb="1" eb="3">
      <t>ニュウリョク</t>
    </rPh>
    <rPh sb="7" eb="9">
      <t>コジン</t>
    </rPh>
    <rPh sb="12" eb="13">
      <t>ハ</t>
    </rPh>
    <rPh sb="14" eb="15">
      <t>ツ</t>
    </rPh>
    <rPh sb="17" eb="19">
      <t>バアイ</t>
    </rPh>
    <rPh sb="20" eb="21">
      <t>アタイ</t>
    </rPh>
    <rPh sb="32" eb="33">
      <t>ハ</t>
    </rPh>
    <rPh sb="34" eb="35">
      <t>ツ</t>
    </rPh>
    <rPh sb="41" eb="42">
      <t>ハ</t>
    </rPh>
    <rPh sb="43" eb="44">
      <t>ツ</t>
    </rPh>
    <phoneticPr fontId="5"/>
  </si>
  <si>
    <t>電話番号</t>
    <rPh sb="0" eb="2">
      <t>デンワ</t>
    </rPh>
    <rPh sb="2" eb="4">
      <t>バンゴウ</t>
    </rPh>
    <phoneticPr fontId="5"/>
  </si>
  <si>
    <t>※振込先：</t>
    <rPh sb="1" eb="4">
      <t>フリコミサキ</t>
    </rPh>
    <phoneticPr fontId="5"/>
  </si>
  <si>
    <t>E-mail</t>
    <phoneticPr fontId="5"/>
  </si>
  <si>
    <t>ＵＮは1～99番とする。ただし、監督30番、コーチ31番・32番、主将10番とし、総員99名以内に登録しなければならない。なお、大学生、高校生、中学生、小学生チームにあっては、UNの登録記載を省略することができる。</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rPh sb="64" eb="67">
      <t>ダイガクセイ</t>
    </rPh>
    <rPh sb="68" eb="71">
      <t>コウコウセイ</t>
    </rPh>
    <rPh sb="72" eb="75">
      <t>チュウガクセイ</t>
    </rPh>
    <rPh sb="76" eb="79">
      <t>ショウガクセイ</t>
    </rPh>
    <rPh sb="91" eb="93">
      <t>トウロク</t>
    </rPh>
    <rPh sb="93" eb="95">
      <t>キサイ</t>
    </rPh>
    <rPh sb="96" eb="98">
      <t>ショウリャク</t>
    </rPh>
    <phoneticPr fontId="5"/>
  </si>
  <si>
    <r>
      <t>ＵＮはユニフォームナンバーで、空欄に</t>
    </r>
    <r>
      <rPr>
        <u/>
        <sz val="9"/>
        <color theme="1"/>
        <rFont val="ＪＳ明朝"/>
        <family val="1"/>
        <charset val="128"/>
      </rPr>
      <t>番号の若い順に記入する</t>
    </r>
    <r>
      <rPr>
        <sz val="9"/>
        <color theme="1"/>
        <rFont val="ＪＳ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</si>
  <si>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選択肢がない場合はAF列19～21セルに記入してから選択してください。</t>
    <rPh sb="0" eb="3">
      <t>せんたくし</t>
    </rPh>
    <rPh sb="6" eb="8">
      <t>ばあい</t>
    </rPh>
    <rPh sb="11" eb="12">
      <t>れつ</t>
    </rPh>
    <rPh sb="20" eb="22">
      <t>きにゅう</t>
    </rPh>
    <rPh sb="26" eb="28">
      <t>せんたく</t>
    </rPh>
    <phoneticPr fontId="5" type="Hiragana"/>
  </si>
  <si>
    <r>
      <t xml:space="preserve">選 手 </t>
    </r>
    <r>
      <rPr>
        <b/>
        <sz val="11"/>
        <color theme="1"/>
        <rFont val="ＭＳ Ｐ明朝"/>
        <family val="1"/>
        <charset val="128"/>
      </rPr>
      <t xml:space="preserve">(監督・コーチ) </t>
    </r>
    <r>
      <rPr>
        <b/>
        <sz val="12"/>
        <color theme="1"/>
        <rFont val="ＭＳ Ｐ明朝"/>
        <family val="1"/>
        <charset val="128"/>
      </rPr>
      <t>登 録 追 加 届</t>
    </r>
    <rPh sb="13" eb="14">
      <t>ノボル</t>
    </rPh>
    <rPh sb="15" eb="16">
      <t>ロク</t>
    </rPh>
    <rPh sb="17" eb="18">
      <t>ツイ</t>
    </rPh>
    <rPh sb="19" eb="20">
      <t>カ</t>
    </rPh>
    <rPh sb="21" eb="22">
      <t>トドケ</t>
    </rPh>
    <phoneticPr fontId="67"/>
  </si>
  <si>
    <t>所属支部協会</t>
    <phoneticPr fontId="67"/>
  </si>
  <si>
    <t xml:space="preserve">      ソフトボール協会</t>
    <rPh sb="12" eb="14">
      <t>キョウカイ</t>
    </rPh>
    <phoneticPr fontId="67"/>
  </si>
  <si>
    <t>印</t>
  </si>
  <si>
    <t>　所属支部</t>
    <phoneticPr fontId="67"/>
  </si>
  <si>
    <t>会長 　</t>
    <rPh sb="0" eb="1">
      <t>カイ</t>
    </rPh>
    <rPh sb="1" eb="2">
      <t>チョウ</t>
    </rPh>
    <phoneticPr fontId="67"/>
  </si>
  <si>
    <t>　種別</t>
    <phoneticPr fontId="67"/>
  </si>
  <si>
    <t>　チーム名</t>
    <phoneticPr fontId="67"/>
  </si>
  <si>
    <t>　チーム所在地</t>
    <phoneticPr fontId="67"/>
  </si>
  <si>
    <t>　チーム代表者</t>
    <phoneticPr fontId="67"/>
  </si>
  <si>
    <t>　監督氏名</t>
    <rPh sb="3" eb="5">
      <t>シメイ</t>
    </rPh>
    <phoneticPr fontId="67"/>
  </si>
  <si>
    <t>選手氏名</t>
    <phoneticPr fontId="67"/>
  </si>
  <si>
    <t>生年月日</t>
    <phoneticPr fontId="67"/>
  </si>
  <si>
    <t>　学校名 (学年)</t>
    <rPh sb="6" eb="8">
      <t>ガクネン</t>
    </rPh>
    <phoneticPr fontId="67"/>
  </si>
  <si>
    <t>　　現住所</t>
    <phoneticPr fontId="67"/>
  </si>
  <si>
    <t>(監督・コーチ)</t>
    <phoneticPr fontId="67"/>
  </si>
  <si>
    <t>※  ＵＮはユニフォームナンバー</t>
    <phoneticPr fontId="67"/>
  </si>
  <si>
    <t>※  登録追加に伴う 年度初め登録メンバーのＵＮ変更については 届出は要りません</t>
    <rPh sb="3" eb="5">
      <t>トウロク</t>
    </rPh>
    <rPh sb="5" eb="7">
      <t>ツイカ</t>
    </rPh>
    <rPh sb="8" eb="9">
      <t>トモナ</t>
    </rPh>
    <rPh sb="11" eb="13">
      <t>ネンド</t>
    </rPh>
    <rPh sb="13" eb="14">
      <t>ハジ</t>
    </rPh>
    <rPh sb="15" eb="17">
      <t>トウロク</t>
    </rPh>
    <rPh sb="24" eb="26">
      <t>ヘンコウ</t>
    </rPh>
    <rPh sb="32" eb="34">
      <t>トドケデ</t>
    </rPh>
    <rPh sb="35" eb="36">
      <t>イ</t>
    </rPh>
    <phoneticPr fontId="67"/>
  </si>
  <si>
    <t>必ず大学名男女で振り込むこと。</t>
    <rPh sb="0" eb="1">
      <t>カナラ</t>
    </rPh>
    <rPh sb="2" eb="5">
      <t>ダイガクメイ</t>
    </rPh>
    <rPh sb="5" eb="7">
      <t>ダンジョ</t>
    </rPh>
    <rPh sb="8" eb="9">
      <t>フ</t>
    </rPh>
    <rPh sb="10" eb="11">
      <t>コ</t>
    </rPh>
    <phoneticPr fontId="5"/>
  </si>
  <si>
    <t>←合計金額と振込金額は必ず一致していること。</t>
    <rPh sb="2" eb="4">
      <t>ゴウケイ</t>
    </rPh>
    <rPh sb="4" eb="6">
      <t>キンガク</t>
    </rPh>
    <rPh sb="7" eb="9">
      <t>フリコミ</t>
    </rPh>
    <rPh sb="9" eb="11">
      <t>キンガク</t>
    </rPh>
    <rPh sb="12" eb="13">
      <t>カナラ</t>
    </rPh>
    <rPh sb="14" eb="16">
      <t>イッチ</t>
    </rPh>
    <phoneticPr fontId="5"/>
  </si>
  <si>
    <t>←口数は日本協会登録表に記載した人数が表示されます。</t>
    <rPh sb="2" eb="4">
      <t>クチスウ</t>
    </rPh>
    <rPh sb="5" eb="7">
      <t>ニホン</t>
    </rPh>
    <rPh sb="7" eb="9">
      <t>キョウカイ</t>
    </rPh>
    <rPh sb="9" eb="11">
      <t>トウロク</t>
    </rPh>
    <rPh sb="11" eb="12">
      <t>ヒョウ</t>
    </rPh>
    <rPh sb="13" eb="15">
      <t>キサイ</t>
    </rPh>
    <rPh sb="17" eb="19">
      <t>ニンズウ</t>
    </rPh>
    <rPh sb="20" eb="22">
      <t>ヒョウジ</t>
    </rPh>
    <phoneticPr fontId="5"/>
  </si>
  <si>
    <t>ＵＮ</t>
    <phoneticPr fontId="5"/>
  </si>
  <si>
    <t>R</t>
    <phoneticPr fontId="5" type="Hiragana"/>
  </si>
  <si>
    <t>L</t>
    <phoneticPr fontId="5" type="Hiragana"/>
  </si>
  <si>
    <t>S</t>
    <phoneticPr fontId="5" type="Hiragana"/>
  </si>
  <si>
    <t>←追加登録選手が16名以上の場合は、２ページに分けて作成してください。</t>
    <rPh sb="1" eb="3">
      <t>ツイカ</t>
    </rPh>
    <rPh sb="3" eb="5">
      <t>トウロク</t>
    </rPh>
    <rPh sb="5" eb="7">
      <t>センシュ</t>
    </rPh>
    <rPh sb="10" eb="11">
      <t>メイ</t>
    </rPh>
    <rPh sb="11" eb="13">
      <t>イジョウ</t>
    </rPh>
    <rPh sb="14" eb="16">
      <t>バアイ</t>
    </rPh>
    <rPh sb="23" eb="24">
      <t>ワ</t>
    </rPh>
    <rPh sb="26" eb="28">
      <t>サクセイ</t>
    </rPh>
    <phoneticPr fontId="5"/>
  </si>
  <si>
    <t>コーチ１</t>
  </si>
  <si>
    <t>コーチ２</t>
  </si>
  <si>
    <t>コーチ３</t>
  </si>
  <si>
    <t>全日本学連及び北海道東北地区大学ソフトボール連盟振込明細票</t>
    <rPh sb="0" eb="3">
      <t>ゼンニホン</t>
    </rPh>
    <rPh sb="3" eb="5">
      <t>ガクレン</t>
    </rPh>
    <rPh sb="5" eb="6">
      <t>オヨ</t>
    </rPh>
    <rPh sb="7" eb="10">
      <t>ホッカイドウ</t>
    </rPh>
    <rPh sb="10" eb="12">
      <t>トウホク</t>
    </rPh>
    <rPh sb="12" eb="14">
      <t>チク</t>
    </rPh>
    <rPh sb="14" eb="16">
      <t>ダイガク</t>
    </rPh>
    <rPh sb="22" eb="24">
      <t>レンメイ</t>
    </rPh>
    <rPh sb="24" eb="26">
      <t>フリコミ</t>
    </rPh>
    <rPh sb="26" eb="29">
      <t>メイサイヒョウ</t>
    </rPh>
    <phoneticPr fontId="5"/>
  </si>
  <si>
    <t>全日本学連及び東京都大学ソフトボール連盟振込明細票</t>
    <rPh sb="0" eb="3">
      <t>ゼンニホン</t>
    </rPh>
    <rPh sb="3" eb="5">
      <t>ガクレン</t>
    </rPh>
    <rPh sb="5" eb="6">
      <t>オヨ</t>
    </rPh>
    <rPh sb="7" eb="9">
      <t>トウキョウ</t>
    </rPh>
    <rPh sb="9" eb="10">
      <t>ト</t>
    </rPh>
    <rPh sb="10" eb="12">
      <t>ダイガク</t>
    </rPh>
    <rPh sb="18" eb="20">
      <t>レンメイ</t>
    </rPh>
    <rPh sb="20" eb="22">
      <t>フリコミ</t>
    </rPh>
    <rPh sb="22" eb="25">
      <t>メイサイヒョウ</t>
    </rPh>
    <phoneticPr fontId="5"/>
  </si>
  <si>
    <t>全日本学連及び東海地区大学ソフトボール連盟振込明細票</t>
    <rPh sb="0" eb="3">
      <t>ゼンニホン</t>
    </rPh>
    <rPh sb="3" eb="5">
      <t>ガクレン</t>
    </rPh>
    <rPh sb="5" eb="6">
      <t>オヨ</t>
    </rPh>
    <rPh sb="7" eb="9">
      <t>トウカイ</t>
    </rPh>
    <rPh sb="9" eb="11">
      <t>チク</t>
    </rPh>
    <rPh sb="11" eb="13">
      <t>ダイガク</t>
    </rPh>
    <rPh sb="19" eb="21">
      <t>レンメイ</t>
    </rPh>
    <rPh sb="21" eb="23">
      <t>フリコミ</t>
    </rPh>
    <rPh sb="23" eb="26">
      <t>メイサイヒョウ</t>
    </rPh>
    <phoneticPr fontId="5"/>
  </si>
  <si>
    <t>全日本学連及び中国地区大学ソフトボール連盟振込明細票</t>
    <rPh sb="0" eb="3">
      <t>ゼンニホン</t>
    </rPh>
    <rPh sb="3" eb="5">
      <t>ガクレン</t>
    </rPh>
    <rPh sb="5" eb="6">
      <t>オヨ</t>
    </rPh>
    <rPh sb="7" eb="9">
      <t>チュウゴク</t>
    </rPh>
    <rPh sb="9" eb="11">
      <t>チク</t>
    </rPh>
    <rPh sb="11" eb="13">
      <t>ダイガク</t>
    </rPh>
    <rPh sb="19" eb="21">
      <t>レンメイ</t>
    </rPh>
    <rPh sb="21" eb="23">
      <t>フリコミ</t>
    </rPh>
    <rPh sb="23" eb="26">
      <t>メイサイヒョウ</t>
    </rPh>
    <phoneticPr fontId="5"/>
  </si>
  <si>
    <t>全日本学連及び四国地区大学ソフトボール連盟振込明細票</t>
    <rPh sb="0" eb="3">
      <t>ゼンニホン</t>
    </rPh>
    <rPh sb="3" eb="5">
      <t>ガクレン</t>
    </rPh>
    <rPh sb="5" eb="6">
      <t>オヨ</t>
    </rPh>
    <rPh sb="7" eb="9">
      <t>シコク</t>
    </rPh>
    <rPh sb="9" eb="11">
      <t>チク</t>
    </rPh>
    <rPh sb="11" eb="13">
      <t>ダイガク</t>
    </rPh>
    <rPh sb="19" eb="21">
      <t>レンメイ</t>
    </rPh>
    <rPh sb="21" eb="23">
      <t>フリコミ</t>
    </rPh>
    <rPh sb="23" eb="26">
      <t>メイサイヒョウ</t>
    </rPh>
    <phoneticPr fontId="5"/>
  </si>
  <si>
    <t>全日本学連及び九州地区大学ソフトボール連盟振込明細票</t>
    <rPh sb="0" eb="3">
      <t>ゼンニホン</t>
    </rPh>
    <rPh sb="3" eb="5">
      <t>ガクレン</t>
    </rPh>
    <rPh sb="5" eb="6">
      <t>オヨ</t>
    </rPh>
    <rPh sb="7" eb="9">
      <t>キュウシュウ</t>
    </rPh>
    <rPh sb="9" eb="11">
      <t>チク</t>
    </rPh>
    <rPh sb="11" eb="13">
      <t>ダイガク</t>
    </rPh>
    <rPh sb="19" eb="21">
      <t>レンメイ</t>
    </rPh>
    <rPh sb="21" eb="23">
      <t>フリコミ</t>
    </rPh>
    <rPh sb="23" eb="26">
      <t>メイサイヒョウ</t>
    </rPh>
    <phoneticPr fontId="5"/>
  </si>
  <si>
    <t>全日本学連及び関東学生ソフトボール連盟振込明細票</t>
    <rPh sb="0" eb="3">
      <t>ゼンニホン</t>
    </rPh>
    <rPh sb="3" eb="5">
      <t>ガクレン</t>
    </rPh>
    <rPh sb="5" eb="6">
      <t>オヨ</t>
    </rPh>
    <rPh sb="7" eb="9">
      <t>カントウ</t>
    </rPh>
    <rPh sb="9" eb="11">
      <t>ガクセイ</t>
    </rPh>
    <rPh sb="17" eb="19">
      <t>レンメイ</t>
    </rPh>
    <rPh sb="19" eb="21">
      <t>フリコミ</t>
    </rPh>
    <rPh sb="21" eb="24">
      <t>メイサイヒョウ</t>
    </rPh>
    <phoneticPr fontId="5"/>
  </si>
  <si>
    <t>全日本学連及び北信越地区大学ソフトボール連盟振込明細票</t>
    <rPh sb="0" eb="3">
      <t>ゼンニホン</t>
    </rPh>
    <rPh sb="3" eb="5">
      <t>ガクレン</t>
    </rPh>
    <rPh sb="5" eb="6">
      <t>オヨ</t>
    </rPh>
    <rPh sb="7" eb="10">
      <t>ホクシンエツ</t>
    </rPh>
    <rPh sb="10" eb="12">
      <t>チク</t>
    </rPh>
    <rPh sb="12" eb="14">
      <t>ダイガク</t>
    </rPh>
    <rPh sb="20" eb="22">
      <t>レンメイ</t>
    </rPh>
    <rPh sb="22" eb="24">
      <t>フリコミ</t>
    </rPh>
    <rPh sb="24" eb="27">
      <t>メイサイヒョウ</t>
    </rPh>
    <phoneticPr fontId="5"/>
  </si>
  <si>
    <t>全日本学連及び関西学生ソフトボール連盟振込明細票</t>
    <rPh sb="0" eb="3">
      <t>ゼンニホン</t>
    </rPh>
    <rPh sb="3" eb="5">
      <t>ガクレン</t>
    </rPh>
    <rPh sb="5" eb="6">
      <t>オヨ</t>
    </rPh>
    <rPh sb="7" eb="9">
      <t>カンサイ</t>
    </rPh>
    <rPh sb="9" eb="11">
      <t>ガクセイ</t>
    </rPh>
    <rPh sb="17" eb="19">
      <t>レンメイ</t>
    </rPh>
    <rPh sb="19" eb="21">
      <t>フリコミ</t>
    </rPh>
    <rPh sb="21" eb="24">
      <t>メイサイヒョウ</t>
    </rPh>
    <phoneticPr fontId="5"/>
  </si>
  <si>
    <t>←地区連盟を選択して記入</t>
    <rPh sb="1" eb="3">
      <t>チク</t>
    </rPh>
    <rPh sb="3" eb="5">
      <t>レンメイ</t>
    </rPh>
    <rPh sb="6" eb="8">
      <t>センタク</t>
    </rPh>
    <rPh sb="10" eb="12">
      <t>キニュウ</t>
    </rPh>
    <phoneticPr fontId="5"/>
  </si>
  <si>
    <t>北海道東北地区大学ソフトボール連盟チーム登録料</t>
    <rPh sb="0" eb="3">
      <t>ホッカイドウ</t>
    </rPh>
    <rPh sb="3" eb="5">
      <t>トウホク</t>
    </rPh>
    <rPh sb="5" eb="7">
      <t>チク</t>
    </rPh>
    <rPh sb="7" eb="9">
      <t>ダイガク</t>
    </rPh>
    <rPh sb="15" eb="17">
      <t>レンメイ</t>
    </rPh>
    <rPh sb="20" eb="23">
      <t>トウロクリョウ</t>
    </rPh>
    <phoneticPr fontId="5"/>
  </si>
  <si>
    <t>北信越地区大学ソフトボール連盟登録料</t>
    <rPh sb="0" eb="3">
      <t>ホクシンエツ</t>
    </rPh>
    <rPh sb="3" eb="5">
      <t>チク</t>
    </rPh>
    <rPh sb="5" eb="7">
      <t>ダイガク</t>
    </rPh>
    <rPh sb="15" eb="17">
      <t>トウロク</t>
    </rPh>
    <rPh sb="17" eb="18">
      <t>リョウレンメイ</t>
    </rPh>
    <phoneticPr fontId="5"/>
  </si>
  <si>
    <t>関西学生ソフトボール連盟登録料</t>
    <rPh sb="0" eb="2">
      <t>カンサイ</t>
    </rPh>
    <rPh sb="2" eb="4">
      <t>ガクセイ</t>
    </rPh>
    <rPh sb="10" eb="12">
      <t>レンメイ</t>
    </rPh>
    <rPh sb="12" eb="14">
      <t>トウロク</t>
    </rPh>
    <rPh sb="14" eb="15">
      <t>リョウ</t>
    </rPh>
    <phoneticPr fontId="5"/>
  </si>
  <si>
    <t>北海道東北地区大学ソフトボール連盟個人登録料</t>
    <rPh sb="0" eb="3">
      <t>ホッカイドウ</t>
    </rPh>
    <rPh sb="3" eb="5">
      <t>トウホク</t>
    </rPh>
    <rPh sb="5" eb="7">
      <t>チク</t>
    </rPh>
    <rPh sb="7" eb="9">
      <t>ダイガク</t>
    </rPh>
    <rPh sb="15" eb="17">
      <t>レンメイ</t>
    </rPh>
    <rPh sb="17" eb="19">
      <t>コジン</t>
    </rPh>
    <rPh sb="19" eb="22">
      <t>トウロクリョウ</t>
    </rPh>
    <phoneticPr fontId="5"/>
  </si>
  <si>
    <t>関東学生ソフトボール連盟個人登録料</t>
    <rPh sb="0" eb="2">
      <t>カントウ</t>
    </rPh>
    <rPh sb="2" eb="4">
      <t>ガクセイトウロクリョウレンメイ</t>
    </rPh>
    <phoneticPr fontId="5"/>
  </si>
  <si>
    <t>東京都大学ソフトボール連盟個人登録料</t>
    <rPh sb="0" eb="2">
      <t>トウキョウ</t>
    </rPh>
    <rPh sb="2" eb="3">
      <t>ト</t>
    </rPh>
    <rPh sb="3" eb="5">
      <t>ダイガク</t>
    </rPh>
    <rPh sb="11" eb="13">
      <t>レンメイトウロクリョウ</t>
    </rPh>
    <phoneticPr fontId="5"/>
  </si>
  <si>
    <t>東海地区大学ソフトボール連盟個人登録料</t>
    <rPh sb="0" eb="2">
      <t>トウカイ</t>
    </rPh>
    <rPh sb="2" eb="4">
      <t>チク</t>
    </rPh>
    <rPh sb="4" eb="6">
      <t>ダイガクトウロクリョウレンメイ</t>
    </rPh>
    <phoneticPr fontId="5"/>
  </si>
  <si>
    <t>中国地区大学ソフトボール連盟個人登録料</t>
    <rPh sb="0" eb="2">
      <t>チュウゴク</t>
    </rPh>
    <rPh sb="2" eb="4">
      <t>チク</t>
    </rPh>
    <rPh sb="4" eb="6">
      <t>ダイガク</t>
    </rPh>
    <rPh sb="16" eb="18">
      <t>トウロク</t>
    </rPh>
    <rPh sb="18" eb="19">
      <t>リョウレンメイ</t>
    </rPh>
    <phoneticPr fontId="5"/>
  </si>
  <si>
    <t>四国地区大学ソフトボール連盟個人登録料</t>
    <rPh sb="0" eb="2">
      <t>シコク</t>
    </rPh>
    <rPh sb="2" eb="4">
      <t>チク</t>
    </rPh>
    <rPh sb="4" eb="6">
      <t>ダイガク</t>
    </rPh>
    <rPh sb="12" eb="14">
      <t>レンメイトウロクリョウ</t>
    </rPh>
    <phoneticPr fontId="5"/>
  </si>
  <si>
    <t>九州地区大学ソフトボール連盟個人登録料</t>
    <rPh sb="0" eb="2">
      <t>キュウシュウ</t>
    </rPh>
    <rPh sb="2" eb="4">
      <t>チク</t>
    </rPh>
    <rPh sb="4" eb="6">
      <t>ダイガク</t>
    </rPh>
    <rPh sb="16" eb="18">
      <t>トウロク</t>
    </rPh>
    <rPh sb="18" eb="19">
      <t>リョウレンメイ</t>
    </rPh>
    <phoneticPr fontId="5"/>
  </si>
  <si>
    <t>関東学生ソフトボール連盟チーム登録料</t>
    <rPh sb="0" eb="2">
      <t>カントウ</t>
    </rPh>
    <rPh sb="2" eb="4">
      <t>ガクセイトウロクリョウレンメイ</t>
    </rPh>
    <phoneticPr fontId="5"/>
  </si>
  <si>
    <t>東京都大学ソフトボール連盟チーム登録料</t>
    <rPh sb="0" eb="2">
      <t>トウキョウ</t>
    </rPh>
    <rPh sb="2" eb="3">
      <t>ト</t>
    </rPh>
    <rPh sb="3" eb="5">
      <t>ダイガク</t>
    </rPh>
    <rPh sb="11" eb="13">
      <t>レンメイトウロクリョウ</t>
    </rPh>
    <phoneticPr fontId="5"/>
  </si>
  <si>
    <t>東海地区大学ソフトボール連盟チーム登録料</t>
    <rPh sb="0" eb="2">
      <t>トウカイ</t>
    </rPh>
    <rPh sb="2" eb="4">
      <t>チク</t>
    </rPh>
    <rPh sb="4" eb="6">
      <t>ダイガク</t>
    </rPh>
    <rPh sb="17" eb="19">
      <t>トウロク</t>
    </rPh>
    <rPh sb="19" eb="20">
      <t>リョウレンメイ</t>
    </rPh>
    <phoneticPr fontId="5"/>
  </si>
  <si>
    <t>関西学生ソフトボール連盟チーム登録料</t>
    <rPh sb="0" eb="2">
      <t>カンサイ</t>
    </rPh>
    <rPh sb="2" eb="4">
      <t>ガクセイ</t>
    </rPh>
    <rPh sb="10" eb="12">
      <t>レンメイトウロクリョウ</t>
    </rPh>
    <phoneticPr fontId="5"/>
  </si>
  <si>
    <t>中国地区大学ソフトボール連盟チーム登録料</t>
    <rPh sb="0" eb="2">
      <t>チュウゴク</t>
    </rPh>
    <rPh sb="2" eb="4">
      <t>チク</t>
    </rPh>
    <rPh sb="4" eb="6">
      <t>ダイガク</t>
    </rPh>
    <rPh sb="17" eb="19">
      <t>トウロク</t>
    </rPh>
    <rPh sb="19" eb="20">
      <t>リョウレンメイ</t>
    </rPh>
    <phoneticPr fontId="5"/>
  </si>
  <si>
    <t>四国地区大学ソフトボール連盟チーム登録料</t>
    <rPh sb="0" eb="2">
      <t>シコク</t>
    </rPh>
    <rPh sb="2" eb="4">
      <t>チク</t>
    </rPh>
    <rPh sb="4" eb="6">
      <t>ダイガク</t>
    </rPh>
    <rPh sb="12" eb="14">
      <t>レンメイトウロクリョウ</t>
    </rPh>
    <phoneticPr fontId="5"/>
  </si>
  <si>
    <t>九州地区大学ソフトボール連盟チーム登録料</t>
    <rPh sb="0" eb="2">
      <t>キュウシュウ</t>
    </rPh>
    <rPh sb="2" eb="4">
      <t>チク</t>
    </rPh>
    <rPh sb="4" eb="6">
      <t>ダイガクトウロクリョウレンメイ</t>
    </rPh>
    <phoneticPr fontId="5"/>
  </si>
  <si>
    <t>←地区連盟名を選択記入し、単価欄に金額の数字を記入する。</t>
    <rPh sb="1" eb="3">
      <t>チク</t>
    </rPh>
    <rPh sb="3" eb="5">
      <t>レンメイ</t>
    </rPh>
    <rPh sb="5" eb="6">
      <t>ナ</t>
    </rPh>
    <rPh sb="7" eb="9">
      <t>センタク</t>
    </rPh>
    <rPh sb="9" eb="11">
      <t>キニュウ</t>
    </rPh>
    <rPh sb="13" eb="16">
      <t>タンカラン</t>
    </rPh>
    <rPh sb="17" eb="19">
      <t>キンガク</t>
    </rPh>
    <rPh sb="20" eb="22">
      <t>スウジ</t>
    </rPh>
    <rPh sb="23" eb="25">
      <t>キニュウ</t>
    </rPh>
    <phoneticPr fontId="5"/>
  </si>
  <si>
    <t>北信越地区大学ソフトボール連盟チーム登録料</t>
    <rPh sb="0" eb="3">
      <t>ホクシンエツ</t>
    </rPh>
    <rPh sb="3" eb="5">
      <t>チク</t>
    </rPh>
    <rPh sb="5" eb="7">
      <t>ダイガクトウロクリョウレンメイ</t>
    </rPh>
    <phoneticPr fontId="5"/>
  </si>
  <si>
    <t>北海道東北地区大学ソフトボール連盟</t>
    <rPh sb="0" eb="3">
      <t>ホッカイドウ</t>
    </rPh>
    <rPh sb="3" eb="5">
      <t>トウホク</t>
    </rPh>
    <rPh sb="5" eb="7">
      <t>チク</t>
    </rPh>
    <rPh sb="7" eb="9">
      <t>ダイガク</t>
    </rPh>
    <rPh sb="15" eb="17">
      <t>レンメイ</t>
    </rPh>
    <phoneticPr fontId="5"/>
  </si>
  <si>
    <t>関東学生ソフトボール連盟</t>
    <rPh sb="0" eb="2">
      <t>カントウ</t>
    </rPh>
    <rPh sb="2" eb="4">
      <t>ガクセイリョウレンメイ</t>
    </rPh>
    <phoneticPr fontId="5"/>
  </si>
  <si>
    <t>北信越地区大学ソフトボール連盟</t>
    <rPh sb="0" eb="3">
      <t>ホクシンエツ</t>
    </rPh>
    <rPh sb="3" eb="5">
      <t>チク</t>
    </rPh>
    <rPh sb="5" eb="7">
      <t>ダイガクリョウレンメイ</t>
    </rPh>
    <phoneticPr fontId="5"/>
  </si>
  <si>
    <t>東京都大学ソフトボール連盟</t>
    <rPh sb="0" eb="2">
      <t>トウキョウ</t>
    </rPh>
    <rPh sb="2" eb="3">
      <t>ト</t>
    </rPh>
    <rPh sb="3" eb="5">
      <t>ダイガク</t>
    </rPh>
    <rPh sb="11" eb="13">
      <t>レンメイリョウ</t>
    </rPh>
    <phoneticPr fontId="5"/>
  </si>
  <si>
    <t>東海地区大学ソフトボール連盟</t>
    <rPh sb="0" eb="2">
      <t>トウカイ</t>
    </rPh>
    <rPh sb="2" eb="4">
      <t>チク</t>
    </rPh>
    <rPh sb="4" eb="6">
      <t>ダイガクトウロクリョウレンメイ</t>
    </rPh>
    <phoneticPr fontId="5"/>
  </si>
  <si>
    <t>関西学生ソフトボール連盟</t>
    <rPh sb="0" eb="2">
      <t>カンサイ</t>
    </rPh>
    <rPh sb="2" eb="4">
      <t>ガクセイ</t>
    </rPh>
    <rPh sb="10" eb="12">
      <t>レンメイリョウ</t>
    </rPh>
    <phoneticPr fontId="5"/>
  </si>
  <si>
    <t>中国地区大学ソフトボール連盟</t>
    <rPh sb="0" eb="2">
      <t>チュウゴク</t>
    </rPh>
    <rPh sb="2" eb="4">
      <t>チク</t>
    </rPh>
    <rPh sb="4" eb="6">
      <t>ダイガクリョウレンメイ</t>
    </rPh>
    <phoneticPr fontId="5"/>
  </si>
  <si>
    <t>四国地区大学ソフトボール連盟</t>
    <rPh sb="0" eb="2">
      <t>シコク</t>
    </rPh>
    <rPh sb="2" eb="4">
      <t>チク</t>
    </rPh>
    <rPh sb="4" eb="6">
      <t>ダイガク</t>
    </rPh>
    <rPh sb="12" eb="14">
      <t>レンメイトウロクリョウ</t>
    </rPh>
    <phoneticPr fontId="5"/>
  </si>
  <si>
    <t>九州地区大学ソフトボール連盟</t>
    <rPh sb="0" eb="2">
      <t>キュウシュウ</t>
    </rPh>
    <rPh sb="2" eb="4">
      <t>チク</t>
    </rPh>
    <rPh sb="4" eb="6">
      <t>ダイガクリョウレンメイ</t>
    </rPh>
    <phoneticPr fontId="5"/>
  </si>
  <si>
    <t>全日本大学ソフトボール連盟</t>
    <rPh sb="0" eb="13">
      <t>ゼ</t>
    </rPh>
    <phoneticPr fontId="5"/>
  </si>
  <si>
    <t>講習修了者</t>
    <rPh sb="0" eb="2">
      <t>コウシュウ</t>
    </rPh>
    <rPh sb="2" eb="5">
      <t>シュウリョウシャ</t>
    </rPh>
    <phoneticPr fontId="5"/>
  </si>
  <si>
    <t>スタートコーチ</t>
  </si>
  <si>
    <t>コーチ４</t>
  </si>
  <si>
    <t>スタートコーチ</t>
    <phoneticPr fontId="5" type="Hiragana"/>
  </si>
  <si>
    <t>講習会修了者</t>
    <rPh sb="0" eb="3">
      <t>こうしゅうかい</t>
    </rPh>
    <rPh sb="3" eb="6">
      <t>しゅうりょうしゃ</t>
    </rPh>
    <phoneticPr fontId="5" type="Hiragana"/>
  </si>
  <si>
    <t>←女子チームは○を削除</t>
    <rPh sb="1" eb="3">
      <t>じょし</t>
    </rPh>
    <rPh sb="9" eb="11">
      <t>さくじょ</t>
    </rPh>
    <phoneticPr fontId="5" type="Hiragana"/>
  </si>
  <si>
    <t>←男子チームは○を削除</t>
    <rPh sb="1" eb="3">
      <t>だんし</t>
    </rPh>
    <rPh sb="9" eb="11">
      <t>さくじょ</t>
    </rPh>
    <phoneticPr fontId="5" type="Hiragana"/>
  </si>
  <si>
    <t>一般社団法人　全日本大学ソフトボール連盟</t>
    <rPh sb="0" eb="6">
      <t xml:space="preserve">イッパンシャダンホウジン </t>
    </rPh>
    <rPh sb="7" eb="20">
      <t>ゼン</t>
    </rPh>
    <phoneticPr fontId="5"/>
  </si>
  <si>
    <t>一般社団法人　全日本大学ソフトボール連盟</t>
    <rPh sb="0" eb="6">
      <t>イッパンシャダ</t>
    </rPh>
    <rPh sb="7" eb="20">
      <t>ゼン</t>
    </rPh>
    <phoneticPr fontId="5"/>
  </si>
  <si>
    <t>一般社団法人　全日本大学ソフトボール連盟</t>
    <rPh sb="0" eb="6">
      <t>イッパンシャ</t>
    </rPh>
    <phoneticPr fontId="5"/>
  </si>
  <si>
    <t>　　　２．記載された個人情報は、全日本大学ソフトボール連盟及び各地区連盟の活動のみに使用し、厳密に管理されます。</t>
    <rPh sb="5" eb="7">
      <t>キサイ</t>
    </rPh>
    <rPh sb="10" eb="12">
      <t>コジン</t>
    </rPh>
    <rPh sb="12" eb="14">
      <t>ジョウホウ</t>
    </rPh>
    <rPh sb="16" eb="29">
      <t>ゼン</t>
    </rPh>
    <rPh sb="29" eb="30">
      <t>オヨ</t>
    </rPh>
    <rPh sb="32" eb="34">
      <t>チク</t>
    </rPh>
    <rPh sb="34" eb="36">
      <t xml:space="preserve">レンメイ </t>
    </rPh>
    <rPh sb="37" eb="39">
      <t>カツドウ</t>
    </rPh>
    <rPh sb="42" eb="44">
      <t>シヨウ</t>
    </rPh>
    <rPh sb="46" eb="48">
      <t>ゲンミツ</t>
    </rPh>
    <phoneticPr fontId="5"/>
  </si>
  <si>
    <t>※記入されたデータは、一般社団法人全日本大学ソフトボール連盟及び地区学連の活動のみに使用し、厳密に管理されます。</t>
    <rPh sb="1" eb="3">
      <t>キニュウ</t>
    </rPh>
    <rPh sb="11" eb="17">
      <t xml:space="preserve">イッパンシャダンホウジン </t>
    </rPh>
    <rPh sb="17" eb="30">
      <t>ゼン</t>
    </rPh>
    <rPh sb="30" eb="31">
      <t>オヨ</t>
    </rPh>
    <rPh sb="32" eb="34">
      <t>チク</t>
    </rPh>
    <rPh sb="34" eb="36">
      <t>ガクレン</t>
    </rPh>
    <rPh sb="37" eb="39">
      <t>カツドウ</t>
    </rPh>
    <rPh sb="42" eb="44">
      <t>シヨウ</t>
    </rPh>
    <rPh sb="46" eb="48">
      <t>ゲンミツ</t>
    </rPh>
    <rPh sb="49" eb="51">
      <t>カンリ</t>
    </rPh>
    <phoneticPr fontId="5"/>
  </si>
  <si>
    <t>住所〒</t>
    <rPh sb="0" eb="2">
      <t>ジュウショ</t>
    </rPh>
    <phoneticPr fontId="5"/>
  </si>
  <si>
    <t>※入力するセルは橙色のセルです。白色のセルには入力できません。</t>
    <rPh sb="1" eb="3">
      <t>にゅうりょく</t>
    </rPh>
    <rPh sb="8" eb="10">
      <t>だいだいいろ</t>
    </rPh>
    <rPh sb="16" eb="18">
      <t>しろいろ</t>
    </rPh>
    <rPh sb="23" eb="25">
      <t>にゅうりょく</t>
    </rPh>
    <phoneticPr fontId="5" type="Hiragana"/>
  </si>
  <si>
    <t>以下の内容について印刷などされる場合は，右記のリンクよりファイルを取得してください．</t>
    <rPh sb="0" eb="2">
      <t>イカ</t>
    </rPh>
    <rPh sb="3" eb="5">
      <t>ナイヨウ</t>
    </rPh>
    <rPh sb="9" eb="11">
      <t>インサツ</t>
    </rPh>
    <rPh sb="16" eb="18">
      <t>バアイ</t>
    </rPh>
    <rPh sb="20" eb="22">
      <t>ウキ</t>
    </rPh>
    <rPh sb="33" eb="35">
      <t>シュトク</t>
    </rPh>
    <phoneticPr fontId="5"/>
  </si>
  <si>
    <t>②UN順に記入して下さい。</t>
    <rPh sb="3" eb="4">
      <t>ジュン</t>
    </rPh>
    <rPh sb="5" eb="7">
      <t>キニュウ</t>
    </rPh>
    <rPh sb="9" eb="10">
      <t>クダ</t>
    </rPh>
    <phoneticPr fontId="5"/>
  </si>
  <si>
    <t>○</t>
    <phoneticPr fontId="5" type="Hiragana"/>
  </si>
  <si>
    <t>https://osakaohtani-my.sharepoint.com/:b:/g/personal/izumiken_osaka-ohtani_ac_jp/EYRbLDRsuDZDgXga3DPY-W4BdTvp5SzcFXqb9YMCeoN-dQ?e=GMMBXh</t>
    <phoneticPr fontId="5"/>
  </si>
  <si>
    <t>2025年度チーム関係入力シート</t>
    <rPh sb="4" eb="6">
      <t>ネンド</t>
    </rPh>
    <rPh sb="9" eb="13">
      <t>カンケイニュウリョク</t>
    </rPh>
    <phoneticPr fontId="5"/>
  </si>
  <si>
    <t>※シートは保護されています。この保護を解除したファイルは受理できません。オレンジ色のセルがクリックできる場合は、保護が解除されています。</t>
    <rPh sb="5" eb="7">
      <t>ほご</t>
    </rPh>
    <rPh sb="16" eb="18">
      <t>ほご</t>
    </rPh>
    <rPh sb="19" eb="21">
      <t>かいじょ</t>
    </rPh>
    <rPh sb="28" eb="30">
      <t>じゅり</t>
    </rPh>
    <rPh sb="52" eb="54">
      <t>ばあい</t>
    </rPh>
    <rPh sb="56" eb="58">
      <t>ほご</t>
    </rPh>
    <rPh sb="59" eb="61">
      <t>かいじょ</t>
    </rPh>
    <phoneticPr fontId="5" type="Hiragana"/>
  </si>
  <si>
    <t>2025年度　　個　人　登　録　票</t>
    <rPh sb="8" eb="9">
      <t>コ</t>
    </rPh>
    <rPh sb="10" eb="11">
      <t>ヒト</t>
    </rPh>
    <phoneticPr fontId="5"/>
  </si>
  <si>
    <t>文部科学大臣杯第60回全日本大学男子ソフトボール選手権大会</t>
    <rPh sb="17" eb="18">
      <t>コ</t>
    </rPh>
    <phoneticPr fontId="5"/>
  </si>
  <si>
    <t>文部科学大臣杯第60回全日本大学女子ソフトボール選手権大会</t>
    <rPh sb="16" eb="18">
      <t>ジョシ</t>
    </rPh>
    <phoneticPr fontId="5"/>
  </si>
  <si>
    <t>第40回東日本大学男子ソフトボール選手権大会</t>
    <rPh sb="9" eb="11">
      <t>ダンシ</t>
    </rPh>
    <phoneticPr fontId="5"/>
  </si>
  <si>
    <t>第40回東日本大学女子ソフトボール選手権大会</t>
    <rPh sb="9" eb="11">
      <t>ジョシ</t>
    </rPh>
    <phoneticPr fontId="5"/>
  </si>
  <si>
    <t>第57回西日本大学男子ソフトボール選手権大会</t>
    <rPh sb="9" eb="11">
      <t>ダンシ</t>
    </rPh>
    <phoneticPr fontId="5"/>
  </si>
  <si>
    <t>第57回西日本大学女子ソフトボール選手権大会</t>
    <rPh sb="9" eb="11">
      <t>ジョシ</t>
    </rPh>
    <phoneticPr fontId="5"/>
  </si>
  <si>
    <t xml:space="preserve">2025年度　チーム登録票 </t>
    <rPh sb="4" eb="6">
      <t>ネンド</t>
    </rPh>
    <rPh sb="10" eb="13">
      <t>トウロクヒョウ</t>
    </rPh>
    <phoneticPr fontId="5"/>
  </si>
  <si>
    <t>2025/</t>
    <phoneticPr fontId="5"/>
  </si>
  <si>
    <t>2025年度　　選　手　登　録　個　票</t>
    <rPh sb="16" eb="17">
      <t>コ</t>
    </rPh>
    <phoneticPr fontId="5"/>
  </si>
  <si>
    <t>資格登録番号</t>
    <rPh sb="0" eb="2">
      <t xml:space="preserve">しかく </t>
    </rPh>
    <rPh sb="2" eb="6">
      <t xml:space="preserve">とうろくばんごう </t>
    </rPh>
    <phoneticPr fontId="5" type="Hiragana"/>
  </si>
  <si>
    <t>33</t>
  </si>
  <si>
    <t>34</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</si>
  <si>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</si>
  <si>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</si>
  <si>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</si>
  <si>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</si>
  <si>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</si>
  <si>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</si>
  <si>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</si>
  <si>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</si>
  <si>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</si>
  <si>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</si>
  <si>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</si>
  <si>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</si>
  <si>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</si>
  <si>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</si>
  <si>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</si>
  <si>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</si>
  <si>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</si>
  <si>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</si>
  <si>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</si>
  <si>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</si>
  <si>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</si>
  <si>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</si>
  <si>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</si>
  <si>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</si>
  <si>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</si>
  <si>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</si>
  <si>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</si>
  <si>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</si>
  <si>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</si>
  <si>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</si>
  <si>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</si>
  <si>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</si>
  <si>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</si>
  <si>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</si>
  <si>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</si>
  <si>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</si>
  <si>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</si>
  <si>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</si>
  <si>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</si>
  <si>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</si>
  <si>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</si>
  <si>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</si>
  <si>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</si>
  <si>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</si>
  <si>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</si>
  <si>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</si>
  <si>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</si>
  <si>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</si>
  <si>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</si>
  <si>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</si>
  <si>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</si>
  <si>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</si>
  <si>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</si>
  <si>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</si>
  <si>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</si>
  <si>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</si>
  <si>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</si>
  <si>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</si>
  <si>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</si>
  <si>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</si>
  <si>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</si>
  <si>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</si>
  <si>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</si>
  <si>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t>
    <phoneticPr fontId="5"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</si>
</sst>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yyyy&quot;年&quot;m&quot;月&quot;d&quot;日&quot;;@"/>
    <numFmt numFmtId="177" formatCode="yyyy/m/d;@"/>
    <numFmt numFmtId="178" formatCode="#&quot;年&quot;"/>
    <numFmt numFmtId="179" formatCode="@&quot;高校&quot;"/>
    <numFmt numFmtId="180" formatCode="#"/>
    <numFmt numFmtId="181" formatCode="ge&quot;.&quot;m&quot;.&quot;d&quot;.&quot;"/>
    <numFmt numFmtId="182" formatCode="0_);[Red]\(0\)"/>
    <numFmt numFmtId="183" formatCode="#,##0_);[Red]\(#,##0\)"/>
    <numFmt numFmtId="184" formatCode="#,##0_ "/>
  </numFmts>
  <fonts count="93">
    <font>
      <sz val="11"/>
      <name val="ＭＳ Ｐゴシック"/>
      <family val="3"/>
      <charset val="128"/>
    </font>
    <font>
      <sz val="11"/>
      <color theme="1"/>
      <name val="Yu Gothic"/>
      <family val="2"/>
      <charset val="128"/>
      <scheme val="minor"/>
    </font>
    <font>
      <sz val="11"/>
      <color theme="1"/>
      <name val="Yu Gothic"/>
      <family val="2"/>
      <charset val="128"/>
      <scheme val="minor"/>
    </font>
    <font>
      <sz val="10.5"/>
      <color theme="1"/>
      <name val="ＭＳ 明朝"/>
      <family val="2"/>
      <charset val="128"/>
    </font>
    <font>
      <sz val="11"/>
      <name val="ＭＳ Ｐゴシック"/>
      <family val="3"/>
      <charset val="128"/>
    </font>
    <font>
      <sz val="6"/>
      <name val="ＭＳ Ｐゴシック"/>
      <family val="3"/>
      <charset val="128"/>
    </font>
    <font>
      <sz val="11"/>
      <name val="ＪＳ明朝"/>
      <family val="1"/>
      <charset val="128"/>
    </font>
    <font>
      <sz val="10"/>
      <name val="ＪＳ明朝"/>
      <family val="1"/>
      <charset val="128"/>
    </font>
    <font>
      <sz val="6"/>
      <name val="ＭＳ 明朝"/>
      <family val="1"/>
      <charset val="128"/>
    </font>
    <font>
      <sz val="11"/>
      <name val="ＭＳ ゴシック"/>
      <family val="3"/>
      <charset val="128"/>
    </font>
    <font>
      <sz val="10"/>
      <name val="ＭＳ ゴシック"/>
      <family val="3"/>
      <charset val="128"/>
    </font>
    <font>
      <sz val="12"/>
      <name val="ＭＳ ゴシック"/>
      <family val="3"/>
      <charset val="128"/>
    </font>
    <font>
      <sz val="11"/>
      <name val="ＭＳ 明朝"/>
      <family val="1"/>
      <charset val="128"/>
    </font>
    <font>
      <sz val="9"/>
      <name val="ＭＳ 明朝"/>
      <family val="1"/>
      <charset val="128"/>
    </font>
    <font>
      <sz val="11"/>
      <color indexed="8"/>
      <name val="ＭＳ 明朝"/>
      <family val="1"/>
      <charset val="128"/>
    </font>
    <font>
      <sz val="9"/>
      <name val="ＭＳ ゴシック"/>
      <family val="3"/>
      <charset val="128"/>
    </font>
    <font>
      <sz val="6"/>
      <name val="ＭＳ Ｐゴシック"/>
      <family val="3"/>
      <charset val="128"/>
    </font>
    <font>
      <sz val="6"/>
      <color indexed="8"/>
      <name val="ＭＳ Ｐゴシック"/>
      <family val="3"/>
      <charset val="128"/>
    </font>
    <font>
      <b/>
      <sz val="16"/>
      <name val="ＭＳ ゴシック"/>
      <family val="3"/>
      <charset val="128"/>
    </font>
    <font>
      <u/>
      <sz val="11"/>
      <color indexed="12"/>
      <name val="ＭＳ Ｐゴシック"/>
      <family val="3"/>
      <charset val="128"/>
    </font>
    <font>
      <sz val="12"/>
      <name val="ＭＳ 明朝"/>
      <family val="1"/>
      <charset val="128"/>
    </font>
    <font>
      <sz val="9"/>
      <color indexed="8"/>
      <name val="ＭＳ ゴシック"/>
      <family val="3"/>
      <charset val="128"/>
    </font>
    <font>
      <sz val="8"/>
      <name val="ＭＳ ゴシック"/>
      <family val="3"/>
      <charset val="128"/>
    </font>
    <font>
      <sz val="11"/>
      <name val="ＪＳゴシック"/>
      <family val="3"/>
      <charset val="128"/>
    </font>
    <font>
      <sz val="10"/>
      <name val="ＭＳ 明朝"/>
      <family val="1"/>
      <charset val="128"/>
    </font>
    <font>
      <b/>
      <sz val="12"/>
      <name val="ＭＳ 明朝"/>
      <family val="1"/>
      <charset val="128"/>
    </font>
    <font>
      <sz val="16"/>
      <name val="ＭＳ 明朝"/>
      <family val="1"/>
      <charset val="128"/>
    </font>
    <font>
      <sz val="14"/>
      <name val="ＭＳ 明朝"/>
      <family val="1"/>
      <charset val="128"/>
    </font>
    <font>
      <b/>
      <sz val="11"/>
      <name val="ＭＳ 明朝"/>
      <family val="1"/>
      <charset val="128"/>
    </font>
    <font>
      <u/>
      <sz val="9"/>
      <name val="ＭＳ 明朝"/>
      <family val="1"/>
      <charset val="128"/>
    </font>
    <font>
      <sz val="20"/>
      <name val="ＭＳ 明朝"/>
      <family val="1"/>
      <charset val="128"/>
    </font>
    <font>
      <sz val="11"/>
      <color indexed="8"/>
      <name val="ＭＳ Ｐゴシック"/>
      <family val="3"/>
      <charset val="128"/>
    </font>
    <font>
      <u/>
      <sz val="11"/>
      <color theme="10"/>
      <name val="ＭＳ Ｐゴシック"/>
      <family val="3"/>
      <charset val="128"/>
    </font>
    <font>
      <sz val="10"/>
      <color rgb="FF000000"/>
      <name val="ＭＳ ゴシック"/>
      <family val="3"/>
      <charset val="128"/>
    </font>
    <font>
      <sz val="11"/>
      <color rgb="FFFF0000"/>
      <name val="ＭＳ 明朝"/>
      <family val="1"/>
      <charset val="128"/>
    </font>
    <font>
      <sz val="11"/>
      <color rgb="FFFF0000"/>
      <name val="ＪＳ明朝"/>
      <family val="1"/>
      <charset val="128"/>
    </font>
    <font>
      <sz val="11"/>
      <color rgb="FFFF0000"/>
      <name val="ＭＳ ゴシック"/>
      <family val="3"/>
      <charset val="128"/>
    </font>
    <font>
      <sz val="9"/>
      <color theme="1"/>
      <name val="ＭＳ ゴシック"/>
      <family val="3"/>
      <charset val="128"/>
    </font>
    <font>
      <sz val="8"/>
      <color theme="1"/>
      <name val="ＭＳ ゴシック"/>
      <family val="3"/>
      <charset val="128"/>
    </font>
    <font>
      <sz val="11"/>
      <color rgb="FFFF0000"/>
      <name val="ＭＳ Ｐゴシック"/>
      <family val="3"/>
      <charset val="128"/>
    </font>
    <font>
      <sz val="14"/>
      <color rgb="FFFF0000"/>
      <name val="ＭＳ Ｐゴシック"/>
      <family val="3"/>
      <charset val="128"/>
    </font>
    <font>
      <sz val="12"/>
      <color rgb="FFFF0000"/>
      <name val="ＭＳ ゴシック"/>
      <family val="3"/>
      <charset val="128"/>
    </font>
    <font>
      <sz val="9"/>
      <color rgb="FFFF0000"/>
      <name val="ＭＳ ゴシック"/>
      <family val="3"/>
      <charset val="128"/>
    </font>
    <font>
      <sz val="9"/>
      <color theme="1"/>
      <name val="Yu Gothic"/>
      <family val="3"/>
      <charset val="128"/>
      <scheme val="minor"/>
    </font>
    <font>
      <sz val="20"/>
      <color rgb="FFFF0000"/>
      <name val="ＭＳ ゴシック"/>
      <family val="3"/>
      <charset val="128"/>
    </font>
    <font>
      <sz val="11"/>
      <color rgb="FFFF0000"/>
      <name val="ＪＳゴシック"/>
      <family val="3"/>
      <charset val="128"/>
    </font>
    <font>
      <sz val="16"/>
      <color rgb="FFFF0000"/>
      <name val="ＭＳ ゴシック"/>
      <family val="3"/>
      <charset val="128"/>
    </font>
    <font>
      <sz val="16"/>
      <color theme="1"/>
      <name val="ＭＳ ゴシック"/>
      <family val="3"/>
      <charset val="128"/>
    </font>
    <font>
      <sz val="14"/>
      <color theme="1"/>
      <name val="ＭＳ ゴシック"/>
      <family val="3"/>
      <charset val="128"/>
    </font>
    <font>
      <sz val="9"/>
      <color rgb="FF454545"/>
      <name val="ＭＳ ゴシック"/>
      <family val="3"/>
      <charset val="128"/>
    </font>
    <font>
      <sz val="8"/>
      <name val="ＭＳ 明朝"/>
      <family val="1"/>
      <charset val="128"/>
    </font>
    <font>
      <sz val="11"/>
      <name val="游ゴシック"/>
      <family val="3"/>
      <charset val="128"/>
    </font>
    <font>
      <sz val="11"/>
      <color indexed="8"/>
      <name val="ＭＳ ゴシック"/>
      <family val="3"/>
      <charset val="128"/>
    </font>
    <font>
      <sz val="10"/>
      <color indexed="8"/>
      <name val="ＭＳ ゴシック"/>
      <family val="3"/>
      <charset val="128"/>
    </font>
    <font>
      <sz val="9"/>
      <color indexed="8"/>
      <name val="ＭＳ Ｐゴシック"/>
      <family val="3"/>
      <charset val="128"/>
    </font>
    <font>
      <sz val="20"/>
      <color indexed="8"/>
      <name val="ＭＳ 明朝"/>
      <family val="1"/>
      <charset val="128"/>
    </font>
    <font>
      <sz val="24"/>
      <color indexed="8"/>
      <name val="ＭＳ 明朝"/>
      <family val="1"/>
      <charset val="128"/>
    </font>
    <font>
      <sz val="28"/>
      <color indexed="8"/>
      <name val="ＤＦ特太ゴシック体"/>
      <family val="3"/>
      <charset val="128"/>
    </font>
    <font>
      <sz val="11"/>
      <color theme="0"/>
      <name val="ＪＳ明朝"/>
      <family val="1"/>
      <charset val="128"/>
    </font>
    <font>
      <b/>
      <sz val="11"/>
      <color rgb="FFFF0000"/>
      <name val="ＭＳ ゴシック"/>
      <family val="3"/>
      <charset val="128"/>
    </font>
    <font>
      <sz val="11"/>
      <color theme="1"/>
      <name val="ＪＳ明朝"/>
      <family val="1"/>
      <charset val="128"/>
    </font>
    <font>
      <sz val="10"/>
      <color theme="1"/>
      <name val="ＪＳ明朝"/>
      <family val="1"/>
      <charset val="128"/>
    </font>
    <font>
      <sz val="9"/>
      <color theme="1"/>
      <name val="ＪＳ明朝"/>
      <family val="1"/>
      <charset val="128"/>
    </font>
    <font>
      <u/>
      <sz val="9"/>
      <color theme="1"/>
      <name val="ＪＳ明朝"/>
      <family val="1"/>
      <charset val="128"/>
    </font>
    <font>
      <b/>
      <sz val="12"/>
      <color rgb="FFFF0000"/>
      <name val="ＭＳ Ｐゴシック"/>
      <family val="3"/>
      <charset val="128"/>
    </font>
    <font>
      <b/>
      <sz val="12"/>
      <color theme="1"/>
      <name val="ＭＳ Ｐ明朝"/>
      <family val="1"/>
      <charset val="128"/>
    </font>
    <font>
      <b/>
      <sz val="11"/>
      <color theme="1"/>
      <name val="ＭＳ Ｐ明朝"/>
      <family val="1"/>
      <charset val="128"/>
    </font>
    <font>
      <sz val="6"/>
      <name val="Yu Gothic"/>
      <family val="2"/>
      <charset val="128"/>
      <scheme val="minor"/>
    </font>
    <font>
      <sz val="10"/>
      <color theme="1"/>
      <name val="Yu Gothic"/>
      <family val="2"/>
      <charset val="128"/>
      <scheme val="minor"/>
    </font>
    <font>
      <sz val="12"/>
      <color theme="1"/>
      <name val="ＭＳ Ｐ明朝"/>
      <family val="1"/>
      <charset val="128"/>
    </font>
    <font>
      <sz val="11"/>
      <color theme="1" tint="0.499984740745262"/>
      <name val="HGSｺﾞｼｯｸM"/>
      <family val="3"/>
      <charset val="128"/>
    </font>
    <font>
      <b/>
      <sz val="12"/>
      <color rgb="FFFF0000"/>
      <name val="ＭＳ Ｐ明朝"/>
      <family val="1"/>
      <charset val="128"/>
    </font>
    <font>
      <sz val="12"/>
      <color theme="1"/>
      <name val="Yu Gothic"/>
      <family val="2"/>
      <charset val="128"/>
      <scheme val="minor"/>
    </font>
    <font>
      <sz val="10"/>
      <color theme="1"/>
      <name val="Yu Gothic"/>
      <family val="3"/>
      <charset val="128"/>
      <scheme val="minor"/>
    </font>
    <font>
      <sz val="14"/>
      <color theme="1"/>
      <name val="Yu Gothic"/>
      <family val="2"/>
      <charset val="128"/>
      <scheme val="minor"/>
    </font>
    <font>
      <sz val="12"/>
      <color theme="1"/>
      <name val="Yu Gothic"/>
      <family val="3"/>
      <charset val="128"/>
      <scheme val="minor"/>
    </font>
    <font>
      <sz val="12"/>
      <name val="Yu Gothic"/>
      <family val="2"/>
      <charset val="128"/>
      <scheme val="minor"/>
    </font>
    <font>
      <sz val="10"/>
      <name val="Yu Gothic"/>
      <family val="3"/>
      <charset val="128"/>
      <scheme val="minor"/>
    </font>
    <font>
      <u/>
      <sz val="11"/>
      <color theme="10"/>
      <name val="游ゴシック"/>
      <family val="3"/>
      <charset val="128"/>
    </font>
    <font>
      <sz val="10"/>
      <name val="游ゴシック"/>
      <family val="3"/>
      <charset val="128"/>
    </font>
    <font>
      <sz val="16"/>
      <name val="游ゴシック"/>
      <family val="3"/>
      <charset val="128"/>
    </font>
    <font>
      <sz val="12"/>
      <color rgb="FFFF0000"/>
      <name val="游ゴシック"/>
      <family val="3"/>
      <charset val="128"/>
    </font>
    <font>
      <sz val="9"/>
      <name val="游ゴシック"/>
      <family val="3"/>
      <charset val="128"/>
    </font>
    <font>
      <sz val="11"/>
      <color rgb="FFFF0000"/>
      <name val="游ゴシック"/>
      <family val="3"/>
      <charset val="128"/>
    </font>
    <font>
      <b/>
      <sz val="16"/>
      <name val="游ゴシック"/>
      <family val="3"/>
      <charset val="128"/>
    </font>
    <font>
      <sz val="14"/>
      <name val="游ゴシック"/>
      <family val="3"/>
      <charset val="128"/>
    </font>
    <font>
      <sz val="12"/>
      <name val="游ゴシック"/>
      <family val="3"/>
      <charset val="128"/>
    </font>
    <font>
      <sz val="8"/>
      <name val="游ゴシック"/>
      <family val="3"/>
      <charset val="128"/>
    </font>
    <font>
      <b/>
      <sz val="10"/>
      <name val="游ゴシック"/>
      <family val="3"/>
      <charset val="128"/>
    </font>
    <font>
      <sz val="10"/>
      <color rgb="FF000000"/>
      <name val="游ゴシック"/>
      <family val="3"/>
      <charset val="128"/>
    </font>
    <font>
      <sz val="6"/>
      <name val="游ゴシック"/>
      <family val="3"/>
      <charset val="128"/>
    </font>
    <font>
      <sz val="14"/>
      <color rgb="FFFF0000"/>
      <name val="游ゴシック"/>
      <family val="3"/>
      <charset val="128"/>
    </font>
    <font>
      <b/>
      <sz val="14"/>
      <name val="游ゴシック"/>
      <family val="3"/>
      <charset val="128"/>
    </font>
  </fonts>
  <fills count="6">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rgb="FFFAF3BE"/>
        <bgColor indexed="64"/>
      </patternFill>
    </fill>
    <fill>
      <patternFill patternType="solid">
        <fgColor theme="9" tint="0.79998168889431442"/>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top/>
      <bottom style="medium">
        <color indexed="64"/>
      </bottom>
      <diagonal/>
    </border>
    <border>
      <left style="dotted">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diagonal/>
    </border>
    <border>
      <left style="double">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hair">
        <color indexed="64"/>
      </left>
      <right/>
      <top style="medium">
        <color indexed="64"/>
      </top>
      <bottom style="medium">
        <color indexed="64"/>
      </bottom>
      <diagonal/>
    </border>
    <border>
      <left/>
      <right style="double">
        <color indexed="64"/>
      </right>
      <top style="medium">
        <color indexed="64"/>
      </top>
      <bottom/>
      <diagonal/>
    </border>
    <border>
      <left style="thin">
        <color indexed="64"/>
      </left>
      <right/>
      <top/>
      <bottom style="medium">
        <color indexed="64"/>
      </bottom>
      <diagonal/>
    </border>
    <border>
      <left/>
      <right style="double">
        <color indexed="64"/>
      </right>
      <top/>
      <bottom style="medium">
        <color indexed="64"/>
      </bottom>
      <diagonal/>
    </border>
    <border>
      <left/>
      <right style="thin">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hair">
        <color rgb="FF000000"/>
      </left>
      <right style="hair">
        <color rgb="FF000000"/>
      </right>
      <top/>
      <bottom style="thin">
        <color indexed="64"/>
      </bottom>
      <diagonal/>
    </border>
    <border>
      <left style="hair">
        <color rgb="FF000000"/>
      </left>
      <right style="hair">
        <color rgb="FF000000"/>
      </right>
      <top style="thin">
        <color indexed="64"/>
      </top>
      <bottom style="hair">
        <color rgb="FF000000"/>
      </bottom>
      <diagonal/>
    </border>
    <border>
      <left/>
      <right/>
      <top style="thin">
        <color indexed="64"/>
      </top>
      <bottom style="hair">
        <color rgb="FF000000"/>
      </bottom>
      <diagonal/>
    </border>
    <border>
      <left style="hair">
        <color indexed="64"/>
      </left>
      <right style="hair">
        <color indexed="64"/>
      </right>
      <top style="thin">
        <color indexed="64"/>
      </top>
      <bottom style="hair">
        <color rgb="FF000000"/>
      </bottom>
      <diagonal/>
    </border>
    <border>
      <left style="hair">
        <color rgb="FF000000"/>
      </left>
      <right style="thin">
        <color indexed="64"/>
      </right>
      <top style="thin">
        <color indexed="64"/>
      </top>
      <bottom/>
      <diagonal/>
    </border>
    <border>
      <left style="hair">
        <color rgb="FF000000"/>
      </left>
      <right style="thin">
        <color indexed="64"/>
      </right>
      <top/>
      <bottom style="thin">
        <color indexed="64"/>
      </bottom>
      <diagonal/>
    </border>
    <border>
      <left style="medium">
        <color indexed="64"/>
      </left>
      <right style="thin">
        <color indexed="64"/>
      </right>
      <top/>
      <bottom style="medium">
        <color indexed="64"/>
      </bottom>
      <diagonal/>
    </border>
    <border>
      <left/>
      <right/>
      <top style="hair">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otted">
        <color indexed="64"/>
      </left>
      <right style="thin">
        <color indexed="64"/>
      </right>
      <top style="dotted">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dotted">
        <color indexed="64"/>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s>
  <cellStyleXfs count="11">
    <xf numFmtId="0" fontId="0" fillId="0" borderId="0">
      <alignment vertical="center"/>
    </xf>
    <xf numFmtId="0" fontId="32" fillId="0" borderId="0" applyNumberFormat="0" applyFill="0" applyBorder="0" applyAlignment="0" applyProtection="0">
      <alignment vertical="center"/>
    </xf>
    <xf numFmtId="0" fontId="19"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0" fontId="14" fillId="0" borderId="0">
      <alignment vertical="center"/>
    </xf>
    <xf numFmtId="0" fontId="20" fillId="0" borderId="0"/>
    <xf numFmtId="0" fontId="31" fillId="0" borderId="0">
      <alignment vertical="center"/>
    </xf>
    <xf numFmtId="0" fontId="4" fillId="0" borderId="0"/>
    <xf numFmtId="0" fontId="3" fillId="0" borderId="0">
      <alignment vertical="center"/>
    </xf>
    <xf numFmtId="0" fontId="4" fillId="0" borderId="0">
      <alignment vertical="center"/>
    </xf>
    <xf numFmtId="0" fontId="2" fillId="0" borderId="0">
      <alignment vertical="center"/>
    </xf>
  </cellStyleXfs>
  <cellXfs count="1063">
    <xf numFmtId="0" fontId="0" fillId="0" borderId="0" xfId="0">
      <alignment vertical="center"/>
    </xf>
    <xf numFmtId="0" fontId="4" fillId="0" borderId="0" xfId="7" applyAlignment="1">
      <alignment vertical="center"/>
    </xf>
    <xf numFmtId="0" fontId="12" fillId="0" borderId="0" xfId="0" applyFont="1">
      <alignment vertical="center"/>
    </xf>
    <xf numFmtId="0" fontId="20" fillId="0" borderId="0" xfId="0" applyFont="1">
      <alignment vertical="center"/>
    </xf>
    <xf numFmtId="0" fontId="4" fillId="0" borderId="0" xfId="7" applyAlignment="1">
      <alignment horizontal="center" vertical="center"/>
    </xf>
    <xf numFmtId="0" fontId="0" fillId="0" borderId="0" xfId="7" applyFont="1" applyAlignment="1">
      <alignment vertical="center"/>
    </xf>
    <xf numFmtId="49" fontId="15" fillId="0" borderId="5" xfId="7" applyNumberFormat="1" applyFont="1" applyBorder="1" applyAlignment="1" applyProtection="1">
      <alignment horizontal="center" vertical="center"/>
      <protection locked="0"/>
    </xf>
    <xf numFmtId="0" fontId="15" fillId="0" borderId="5" xfId="7" applyFont="1" applyBorder="1" applyAlignment="1" applyProtection="1">
      <alignment horizontal="center" vertical="center"/>
      <protection locked="0"/>
    </xf>
    <xf numFmtId="176" fontId="15" fillId="0" borderId="5" xfId="7" applyNumberFormat="1" applyFont="1" applyBorder="1" applyAlignment="1" applyProtection="1">
      <alignment horizontal="center" vertical="center" wrapText="1" shrinkToFit="1"/>
      <protection locked="0"/>
    </xf>
    <xf numFmtId="176" fontId="10" fillId="0" borderId="5" xfId="7" applyNumberFormat="1" applyFont="1" applyBorder="1" applyAlignment="1" applyProtection="1">
      <alignment horizontal="center" vertical="center"/>
      <protection locked="0"/>
    </xf>
    <xf numFmtId="14" fontId="10" fillId="0" borderId="5" xfId="7" applyNumberFormat="1" applyFont="1" applyBorder="1" applyAlignment="1" applyProtection="1">
      <alignment horizontal="center" vertical="center"/>
      <protection locked="0"/>
    </xf>
    <xf numFmtId="49" fontId="4" fillId="0" borderId="0" xfId="7" applyNumberFormat="1" applyAlignment="1">
      <alignment vertical="center"/>
    </xf>
    <xf numFmtId="0" fontId="4" fillId="2" borderId="0" xfId="7" applyFill="1" applyAlignment="1">
      <alignment vertical="center"/>
    </xf>
    <xf numFmtId="180" fontId="10" fillId="2" borderId="0" xfId="7" applyNumberFormat="1" applyFont="1" applyFill="1" applyAlignment="1">
      <alignment horizontal="center" vertical="center" shrinkToFit="1"/>
    </xf>
    <xf numFmtId="0" fontId="33" fillId="2" borderId="92" xfId="0" applyFont="1" applyFill="1" applyBorder="1" applyAlignment="1">
      <alignment horizontal="center" shrinkToFit="1"/>
    </xf>
    <xf numFmtId="0" fontId="33" fillId="2" borderId="93" xfId="0" applyFont="1" applyFill="1" applyBorder="1" applyAlignment="1">
      <alignment horizontal="center" shrinkToFit="1"/>
    </xf>
    <xf numFmtId="0" fontId="33" fillId="2" borderId="91" xfId="0" applyFont="1" applyFill="1" applyBorder="1" applyAlignment="1">
      <alignment horizontal="center" vertical="top" shrinkToFit="1"/>
    </xf>
    <xf numFmtId="0" fontId="33" fillId="2" borderId="22" xfId="0" applyFont="1" applyFill="1" applyBorder="1" applyAlignment="1">
      <alignment horizontal="center" vertical="top" shrinkToFit="1"/>
    </xf>
    <xf numFmtId="49" fontId="10" fillId="2" borderId="1" xfId="7" applyNumberFormat="1" applyFont="1" applyFill="1" applyBorder="1" applyAlignment="1">
      <alignment horizontal="center" vertical="center"/>
    </xf>
    <xf numFmtId="0" fontId="4" fillId="2" borderId="0" xfId="7" applyFill="1" applyAlignment="1">
      <alignment horizontal="center" vertical="center"/>
    </xf>
    <xf numFmtId="49" fontId="4" fillId="2" borderId="0" xfId="7" applyNumberFormat="1" applyFill="1" applyAlignment="1">
      <alignment vertical="center"/>
    </xf>
    <xf numFmtId="0" fontId="41" fillId="0" borderId="0" xfId="0" applyFont="1">
      <alignment vertical="center"/>
    </xf>
    <xf numFmtId="0" fontId="6" fillId="0" borderId="0" xfId="0" applyFont="1">
      <alignment vertical="center"/>
    </xf>
    <xf numFmtId="0" fontId="0" fillId="0" borderId="0" xfId="0" applyAlignment="1">
      <alignment horizontal="center" vertical="center"/>
    </xf>
    <xf numFmtId="0" fontId="40" fillId="0" borderId="0" xfId="0" applyFont="1" applyAlignment="1">
      <alignment horizontal="left" vertical="center"/>
    </xf>
    <xf numFmtId="0" fontId="34" fillId="0" borderId="0" xfId="0" applyFont="1" applyAlignment="1">
      <alignment horizontal="left" vertical="center"/>
    </xf>
    <xf numFmtId="0" fontId="36" fillId="0" borderId="0" xfId="0" applyFont="1">
      <alignment vertical="center"/>
    </xf>
    <xf numFmtId="0" fontId="9" fillId="0" borderId="0" xfId="0" applyFont="1">
      <alignment vertical="center"/>
    </xf>
    <xf numFmtId="0" fontId="37" fillId="0" borderId="0" xfId="0" applyFont="1">
      <alignment vertical="center"/>
    </xf>
    <xf numFmtId="0" fontId="43" fillId="0" borderId="0" xfId="0" applyFont="1">
      <alignment vertical="center"/>
    </xf>
    <xf numFmtId="0" fontId="37" fillId="0" borderId="0" xfId="0" applyFont="1" applyAlignment="1">
      <alignment horizontal="center" vertical="center"/>
    </xf>
    <xf numFmtId="182" fontId="43" fillId="0" borderId="0" xfId="0" applyNumberFormat="1" applyFont="1" applyAlignment="1">
      <alignment horizontal="center" vertical="center"/>
    </xf>
    <xf numFmtId="0" fontId="15" fillId="0" borderId="0" xfId="7" applyFont="1" applyAlignment="1">
      <alignment vertical="center"/>
    </xf>
    <xf numFmtId="0" fontId="15" fillId="0" borderId="0" xfId="7" applyFont="1" applyAlignment="1">
      <alignment horizontal="left" vertical="center"/>
    </xf>
    <xf numFmtId="0" fontId="37" fillId="0" borderId="0" xfId="0" applyFont="1" applyAlignment="1">
      <alignment horizontal="left" vertical="center"/>
    </xf>
    <xf numFmtId="0" fontId="43" fillId="0" borderId="0" xfId="0" applyFont="1" applyAlignment="1">
      <alignment horizontal="center" vertical="center"/>
    </xf>
    <xf numFmtId="0" fontId="43" fillId="0" borderId="0" xfId="0" applyFont="1" applyAlignment="1">
      <alignment horizontal="left" vertical="center"/>
    </xf>
    <xf numFmtId="0" fontId="39" fillId="0" borderId="0" xfId="7" applyFont="1" applyAlignment="1">
      <alignment vertical="center"/>
    </xf>
    <xf numFmtId="0" fontId="4" fillId="0" borderId="1" xfId="7" applyBorder="1" applyAlignment="1" applyProtection="1">
      <alignment horizontal="center" vertical="center"/>
      <protection locked="0"/>
    </xf>
    <xf numFmtId="180" fontId="37" fillId="0" borderId="2" xfId="0" applyNumberFormat="1" applyFont="1" applyBorder="1">
      <alignment vertical="center"/>
    </xf>
    <xf numFmtId="0" fontId="37" fillId="0" borderId="1" xfId="0" applyFont="1" applyBorder="1" applyAlignment="1">
      <alignment horizontal="center" vertical="center"/>
    </xf>
    <xf numFmtId="0" fontId="37" fillId="0" borderId="41" xfId="0" applyFont="1" applyBorder="1" applyAlignment="1">
      <alignment horizontal="center" vertical="center"/>
    </xf>
    <xf numFmtId="0" fontId="37" fillId="0" borderId="49" xfId="0" applyFont="1" applyBorder="1" applyAlignment="1">
      <alignment horizontal="center" vertical="center"/>
    </xf>
    <xf numFmtId="0" fontId="37" fillId="0" borderId="50" xfId="0" applyFont="1" applyBorder="1" applyAlignment="1">
      <alignment horizontal="center" vertical="center"/>
    </xf>
    <xf numFmtId="0" fontId="44" fillId="0" borderId="0" xfId="0" applyFont="1" applyAlignment="1">
      <alignment horizontal="center" vertical="center"/>
    </xf>
    <xf numFmtId="0" fontId="6" fillId="0" borderId="0" xfId="0" applyFont="1" applyAlignment="1">
      <alignment horizontal="center" vertical="center"/>
    </xf>
    <xf numFmtId="0" fontId="27" fillId="0" borderId="0" xfId="0" applyFont="1">
      <alignment vertical="center"/>
    </xf>
    <xf numFmtId="0" fontId="20" fillId="0" borderId="30" xfId="0" applyFont="1" applyBorder="1" applyAlignment="1">
      <alignment horizontal="left" vertical="center"/>
    </xf>
    <xf numFmtId="49" fontId="20" fillId="0" borderId="30" xfId="0" applyNumberFormat="1" applyFont="1" applyBorder="1">
      <alignment vertical="center"/>
    </xf>
    <xf numFmtId="49" fontId="13" fillId="0" borderId="0" xfId="0" applyNumberFormat="1" applyFont="1">
      <alignment vertical="center"/>
    </xf>
    <xf numFmtId="0" fontId="12" fillId="0" borderId="34" xfId="0" applyFont="1" applyBorder="1">
      <alignment vertical="center"/>
    </xf>
    <xf numFmtId="0" fontId="12" fillId="0" borderId="29" xfId="0" applyFont="1" applyBorder="1">
      <alignment vertical="center"/>
    </xf>
    <xf numFmtId="0" fontId="12" fillId="0" borderId="35" xfId="0" applyFont="1" applyBorder="1">
      <alignment vertical="center"/>
    </xf>
    <xf numFmtId="0" fontId="12" fillId="0" borderId="36" xfId="0" applyFont="1" applyBorder="1">
      <alignment vertical="center"/>
    </xf>
    <xf numFmtId="0" fontId="25" fillId="0" borderId="37" xfId="0" applyFont="1" applyBorder="1" applyAlignment="1">
      <alignment horizontal="center" vertical="center"/>
    </xf>
    <xf numFmtId="0" fontId="28" fillId="0" borderId="37" xfId="0" applyFont="1" applyBorder="1">
      <alignment vertical="center"/>
    </xf>
    <xf numFmtId="180" fontId="28" fillId="0" borderId="37" xfId="0" applyNumberFormat="1" applyFont="1" applyBorder="1" applyAlignment="1">
      <alignment horizontal="center" vertical="center"/>
    </xf>
    <xf numFmtId="0" fontId="28" fillId="0" borderId="38" xfId="0" applyFont="1" applyBorder="1">
      <alignment vertical="center"/>
    </xf>
    <xf numFmtId="0" fontId="6" fillId="0" borderId="11" xfId="0" applyFont="1" applyBorder="1" applyAlignment="1">
      <alignment horizontal="center" vertical="center"/>
    </xf>
    <xf numFmtId="0" fontId="12" fillId="0" borderId="39" xfId="0" applyFont="1" applyBorder="1">
      <alignment vertical="center"/>
    </xf>
    <xf numFmtId="0" fontId="24" fillId="0" borderId="0" xfId="0" applyFont="1" applyAlignment="1">
      <alignment horizontal="right" vertical="center"/>
    </xf>
    <xf numFmtId="0" fontId="24" fillId="0" borderId="0" xfId="0" applyFont="1">
      <alignment vertical="center"/>
    </xf>
    <xf numFmtId="0" fontId="13" fillId="0" borderId="40" xfId="0" applyFont="1" applyBorder="1" applyAlignment="1">
      <alignment horizontal="right" vertical="center"/>
    </xf>
    <xf numFmtId="0" fontId="13" fillId="0" borderId="0" xfId="0" applyFont="1">
      <alignment vertical="center"/>
    </xf>
    <xf numFmtId="180" fontId="13" fillId="0" borderId="40" xfId="0" applyNumberFormat="1" applyFont="1" applyBorder="1" applyAlignment="1">
      <alignment horizontal="right" vertical="top"/>
    </xf>
    <xf numFmtId="0" fontId="24" fillId="0" borderId="0" xfId="0" applyFont="1" applyAlignment="1">
      <alignment vertical="top"/>
    </xf>
    <xf numFmtId="0" fontId="13" fillId="0" borderId="0" xfId="0" applyFont="1" applyAlignment="1">
      <alignment vertical="top"/>
    </xf>
    <xf numFmtId="180" fontId="12" fillId="0" borderId="41" xfId="0" applyNumberFormat="1" applyFont="1" applyBorder="1">
      <alignment vertical="center"/>
    </xf>
    <xf numFmtId="0" fontId="12" fillId="0" borderId="37" xfId="0" applyFont="1" applyBorder="1" applyAlignment="1">
      <alignment horizontal="center" vertical="center"/>
    </xf>
    <xf numFmtId="180" fontId="12" fillId="0" borderId="42" xfId="0" applyNumberFormat="1" applyFont="1" applyBorder="1" applyAlignment="1">
      <alignment horizontal="center" vertical="center"/>
    </xf>
    <xf numFmtId="0" fontId="58" fillId="0" borderId="0" xfId="0" applyFont="1">
      <alignment vertical="center"/>
    </xf>
    <xf numFmtId="180" fontId="12" fillId="0" borderId="37" xfId="0" applyNumberFormat="1" applyFont="1" applyBorder="1">
      <alignment vertical="center"/>
    </xf>
    <xf numFmtId="180" fontId="12" fillId="0" borderId="13" xfId="0" applyNumberFormat="1" applyFont="1" applyBorder="1" applyAlignment="1">
      <alignment horizontal="center" vertical="center"/>
    </xf>
    <xf numFmtId="0" fontId="39" fillId="0" borderId="0" xfId="0" applyFont="1" applyAlignment="1">
      <alignment horizontal="center" vertical="center"/>
    </xf>
    <xf numFmtId="0" fontId="35" fillId="0" borderId="0" xfId="0" applyFont="1" applyAlignment="1">
      <alignment horizontal="center" vertical="center"/>
    </xf>
    <xf numFmtId="49" fontId="51" fillId="0" borderId="0" xfId="0" applyNumberFormat="1" applyFont="1" applyAlignment="1">
      <alignment horizontal="center" vertical="center"/>
    </xf>
    <xf numFmtId="0" fontId="7" fillId="0" borderId="2" xfId="0" applyFont="1" applyBorder="1" applyAlignment="1">
      <alignment horizontal="right" vertical="center" shrinkToFit="1"/>
    </xf>
    <xf numFmtId="180" fontId="24" fillId="0" borderId="43" xfId="0" applyNumberFormat="1" applyFont="1" applyBorder="1" applyAlignment="1">
      <alignment horizontal="center" vertical="center" shrinkToFit="1"/>
    </xf>
    <xf numFmtId="38" fontId="28" fillId="0" borderId="1" xfId="3" applyFont="1" applyFill="1" applyBorder="1" applyAlignment="1" applyProtection="1">
      <alignment horizontal="center" vertical="center"/>
    </xf>
    <xf numFmtId="49" fontId="28" fillId="0" borderId="44" xfId="0" applyNumberFormat="1" applyFont="1" applyBorder="1" applyAlignment="1">
      <alignment horizontal="center" vertical="center"/>
    </xf>
    <xf numFmtId="49" fontId="12" fillId="0" borderId="18" xfId="0" applyNumberFormat="1" applyFont="1" applyBorder="1" applyAlignment="1">
      <alignment horizontal="center" vertical="center" shrinkToFit="1"/>
    </xf>
    <xf numFmtId="49" fontId="6" fillId="0" borderId="0" xfId="0" applyNumberFormat="1" applyFont="1">
      <alignment vertical="center"/>
    </xf>
    <xf numFmtId="49" fontId="28" fillId="0" borderId="46" xfId="0" applyNumberFormat="1" applyFont="1" applyBorder="1" applyAlignment="1">
      <alignment horizontal="center" vertical="center"/>
    </xf>
    <xf numFmtId="49" fontId="50" fillId="0" borderId="19" xfId="0" applyNumberFormat="1" applyFont="1" applyBorder="1" applyAlignment="1">
      <alignment vertical="center" wrapText="1"/>
    </xf>
    <xf numFmtId="49" fontId="12" fillId="0" borderId="21" xfId="0" applyNumberFormat="1" applyFont="1" applyBorder="1" applyAlignment="1">
      <alignment horizontal="center" vertical="center" shrinkToFit="1"/>
    </xf>
    <xf numFmtId="0" fontId="12" fillId="0" borderId="47" xfId="0" applyFont="1" applyBorder="1">
      <alignment vertical="center"/>
    </xf>
    <xf numFmtId="0" fontId="13" fillId="0" borderId="45" xfId="0" applyFont="1" applyBorder="1">
      <alignment vertical="center"/>
    </xf>
    <xf numFmtId="0" fontId="50" fillId="0" borderId="0" xfId="0" applyFont="1" applyAlignment="1">
      <alignment vertical="center" wrapText="1"/>
    </xf>
    <xf numFmtId="49" fontId="10" fillId="0" borderId="27" xfId="7" applyNumberFormat="1" applyFont="1" applyBorder="1" applyAlignment="1" applyProtection="1">
      <alignment horizontal="center" vertical="center"/>
      <protection locked="0"/>
    </xf>
    <xf numFmtId="183" fontId="20" fillId="2" borderId="8" xfId="9" applyNumberFormat="1" applyFont="1" applyFill="1" applyBorder="1" applyAlignment="1">
      <alignment horizontal="center" vertical="center"/>
    </xf>
    <xf numFmtId="0" fontId="10" fillId="2" borderId="0" xfId="7" applyFont="1" applyFill="1" applyAlignment="1">
      <alignment horizontal="center" vertical="center" shrinkToFit="1"/>
    </xf>
    <xf numFmtId="180" fontId="10" fillId="2" borderId="0" xfId="7" applyNumberFormat="1" applyFont="1" applyFill="1" applyAlignment="1">
      <alignment horizontal="left" vertical="center" shrinkToFit="1"/>
    </xf>
    <xf numFmtId="0" fontId="39" fillId="2" borderId="0" xfId="7" applyFont="1" applyFill="1" applyAlignment="1">
      <alignment horizontal="left" vertical="center"/>
    </xf>
    <xf numFmtId="180" fontId="10" fillId="2" borderId="0" xfId="7" applyNumberFormat="1" applyFont="1" applyFill="1" applyAlignment="1">
      <alignment horizontal="left" vertical="center"/>
    </xf>
    <xf numFmtId="0" fontId="22" fillId="2" borderId="0" xfId="7" applyFont="1" applyFill="1" applyAlignment="1">
      <alignment horizontal="left" vertical="center" shrinkToFit="1"/>
    </xf>
    <xf numFmtId="0" fontId="0" fillId="0" borderId="1" xfId="7" applyFont="1" applyBorder="1" applyAlignment="1" applyProtection="1">
      <alignment vertical="center"/>
      <protection locked="0"/>
    </xf>
    <xf numFmtId="184" fontId="20" fillId="3" borderId="2" xfId="9" applyNumberFormat="1" applyFont="1" applyFill="1" applyBorder="1" applyProtection="1">
      <alignment vertical="center"/>
      <protection locked="0"/>
    </xf>
    <xf numFmtId="0" fontId="12" fillId="0" borderId="40" xfId="0" applyFont="1" applyBorder="1">
      <alignment vertical="center"/>
    </xf>
    <xf numFmtId="0" fontId="12" fillId="0" borderId="13" xfId="0" applyFont="1" applyBorder="1" applyAlignment="1">
      <alignment horizontal="center" vertical="center"/>
    </xf>
    <xf numFmtId="180" fontId="12" fillId="0" borderId="1" xfId="0" applyNumberFormat="1" applyFont="1" applyBorder="1" applyAlignment="1">
      <alignment horizontal="center" vertical="center" shrinkToFit="1"/>
    </xf>
    <xf numFmtId="49" fontId="50" fillId="0" borderId="1" xfId="0" applyNumberFormat="1" applyFont="1" applyBorder="1" applyAlignment="1">
      <alignment vertical="center" wrapText="1"/>
    </xf>
    <xf numFmtId="49" fontId="51" fillId="0" borderId="11" xfId="0" applyNumberFormat="1" applyFont="1" applyBorder="1" applyAlignment="1">
      <alignment horizontal="center" vertical="center"/>
    </xf>
    <xf numFmtId="49" fontId="6" fillId="0" borderId="0" xfId="0" applyNumberFormat="1" applyFont="1" applyAlignment="1">
      <alignment horizontal="left" vertical="center"/>
    </xf>
    <xf numFmtId="180" fontId="12" fillId="0" borderId="19" xfId="0" applyNumberFormat="1" applyFont="1" applyBorder="1" applyAlignment="1">
      <alignment horizontal="center" vertical="center" shrinkToFit="1"/>
    </xf>
    <xf numFmtId="0" fontId="60" fillId="0" borderId="34" xfId="0" applyFont="1" applyBorder="1">
      <alignment vertical="center"/>
    </xf>
    <xf numFmtId="0" fontId="60" fillId="0" borderId="29" xfId="0" applyFont="1" applyBorder="1">
      <alignment vertical="center"/>
    </xf>
    <xf numFmtId="0" fontId="60" fillId="0" borderId="47" xfId="0" applyFont="1" applyBorder="1">
      <alignment vertical="center"/>
    </xf>
    <xf numFmtId="0" fontId="61" fillId="0" borderId="0" xfId="0" applyFont="1" applyAlignment="1">
      <alignment horizontal="right" vertical="top"/>
    </xf>
    <xf numFmtId="0" fontId="61" fillId="0" borderId="0" xfId="0" applyFont="1" applyAlignment="1">
      <alignment vertical="top"/>
    </xf>
    <xf numFmtId="0" fontId="61" fillId="0" borderId="0" xfId="0" applyFont="1">
      <alignment vertical="center"/>
    </xf>
    <xf numFmtId="0" fontId="62" fillId="0" borderId="0" xfId="0" applyFont="1">
      <alignment vertical="center"/>
    </xf>
    <xf numFmtId="0" fontId="62" fillId="0" borderId="45" xfId="0" applyFont="1" applyBorder="1">
      <alignment vertical="center"/>
    </xf>
    <xf numFmtId="0" fontId="62" fillId="0" borderId="0" xfId="0" applyFont="1" applyAlignment="1">
      <alignment vertical="top"/>
    </xf>
    <xf numFmtId="0" fontId="37" fillId="0" borderId="8" xfId="0" applyFont="1" applyBorder="1">
      <alignment vertical="center"/>
    </xf>
    <xf numFmtId="0" fontId="37" fillId="0" borderId="16" xfId="0" applyFont="1" applyBorder="1">
      <alignment vertical="center"/>
    </xf>
    <xf numFmtId="0" fontId="43" fillId="0" borderId="8" xfId="0" applyFont="1" applyBorder="1">
      <alignment vertical="center"/>
    </xf>
    <xf numFmtId="0" fontId="43" fillId="0" borderId="16" xfId="0" applyFont="1" applyBorder="1">
      <alignment vertical="center"/>
    </xf>
    <xf numFmtId="0" fontId="64" fillId="0" borderId="0" xfId="0" applyFont="1">
      <alignment vertical="center"/>
    </xf>
    <xf numFmtId="0" fontId="37" fillId="0" borderId="2" xfId="0" applyFont="1" applyBorder="1" applyProtection="1">
      <alignment vertical="center"/>
      <protection locked="0"/>
    </xf>
    <xf numFmtId="0" fontId="10" fillId="0" borderId="2" xfId="7" applyFont="1" applyBorder="1" applyAlignment="1" applyProtection="1">
      <alignment horizontal="center" vertical="center"/>
      <protection locked="0"/>
    </xf>
    <xf numFmtId="0" fontId="4" fillId="0" borderId="0" xfId="9">
      <alignment vertical="center"/>
    </xf>
    <xf numFmtId="0" fontId="41" fillId="0" borderId="0" xfId="5" applyFont="1" applyAlignment="1">
      <alignment horizontal="left" vertical="center"/>
    </xf>
    <xf numFmtId="0" fontId="20" fillId="2" borderId="23" xfId="9" applyFont="1" applyFill="1" applyBorder="1" applyAlignment="1">
      <alignment horizontal="center" vertical="center"/>
    </xf>
    <xf numFmtId="184" fontId="20" fillId="2" borderId="2" xfId="9" applyNumberFormat="1" applyFont="1" applyFill="1" applyBorder="1">
      <alignment vertical="center"/>
    </xf>
    <xf numFmtId="183" fontId="20" fillId="2" borderId="16" xfId="9" applyNumberFormat="1" applyFont="1" applyFill="1" applyBorder="1">
      <alignment vertical="center"/>
    </xf>
    <xf numFmtId="183" fontId="20" fillId="2" borderId="2" xfId="9" applyNumberFormat="1" applyFont="1" applyFill="1" applyBorder="1">
      <alignment vertical="center"/>
    </xf>
    <xf numFmtId="183" fontId="20" fillId="2" borderId="25" xfId="9" applyNumberFormat="1" applyFont="1" applyFill="1" applyBorder="1">
      <alignment vertical="center"/>
    </xf>
    <xf numFmtId="0" fontId="39" fillId="0" borderId="0" xfId="9" applyFont="1">
      <alignment vertical="center"/>
    </xf>
    <xf numFmtId="0" fontId="41" fillId="0" borderId="0" xfId="9" applyFont="1">
      <alignment vertical="center"/>
    </xf>
    <xf numFmtId="183" fontId="20" fillId="2" borderId="20" xfId="9" applyNumberFormat="1" applyFont="1" applyFill="1" applyBorder="1">
      <alignment vertical="center"/>
    </xf>
    <xf numFmtId="183" fontId="20" fillId="2" borderId="114" xfId="9" applyNumberFormat="1" applyFont="1" applyFill="1" applyBorder="1">
      <alignment vertical="center"/>
    </xf>
    <xf numFmtId="0" fontId="9" fillId="0" borderId="0" xfId="9" applyFont="1">
      <alignment vertical="center"/>
    </xf>
    <xf numFmtId="0" fontId="11" fillId="2" borderId="0" xfId="9" applyFont="1" applyFill="1">
      <alignment vertical="center"/>
    </xf>
    <xf numFmtId="0" fontId="11" fillId="0" borderId="0" xfId="9" applyFont="1">
      <alignment vertical="center"/>
    </xf>
    <xf numFmtId="0" fontId="20" fillId="0" borderId="0" xfId="9" applyFont="1">
      <alignment vertical="center"/>
    </xf>
    <xf numFmtId="0" fontId="20" fillId="0" borderId="0" xfId="9" applyFont="1" applyAlignment="1">
      <alignment horizontal="center" vertical="center"/>
    </xf>
    <xf numFmtId="0" fontId="4" fillId="0" borderId="0" xfId="9" applyAlignment="1">
      <alignment horizontal="center" vertical="center"/>
    </xf>
    <xf numFmtId="0" fontId="0" fillId="0" borderId="0" xfId="9" applyFont="1">
      <alignment vertical="center"/>
    </xf>
    <xf numFmtId="0" fontId="2" fillId="0" borderId="0" xfId="10">
      <alignment vertical="center"/>
    </xf>
    <xf numFmtId="0" fontId="65" fillId="0" borderId="0" xfId="10" applyFont="1" applyAlignment="1">
      <alignment horizontal="distributed" vertical="center" justifyLastLine="1"/>
    </xf>
    <xf numFmtId="0" fontId="65" fillId="0" borderId="0" xfId="10" applyFont="1" applyAlignment="1">
      <alignment horizontal="center" vertical="center" justifyLastLine="1"/>
    </xf>
    <xf numFmtId="0" fontId="68" fillId="0" borderId="0" xfId="10" applyFont="1">
      <alignment vertical="center"/>
    </xf>
    <xf numFmtId="0" fontId="69" fillId="0" borderId="0" xfId="10" applyFont="1">
      <alignment vertical="center"/>
    </xf>
    <xf numFmtId="180" fontId="2" fillId="0" borderId="0" xfId="10" applyNumberFormat="1">
      <alignment vertical="center"/>
    </xf>
    <xf numFmtId="0" fontId="72" fillId="0" borderId="0" xfId="10" applyFont="1">
      <alignment vertical="center"/>
    </xf>
    <xf numFmtId="0" fontId="72" fillId="0" borderId="0" xfId="10" applyFont="1" applyAlignment="1">
      <alignment horizontal="center" vertical="center"/>
    </xf>
    <xf numFmtId="0" fontId="2" fillId="0" borderId="118" xfId="10" applyBorder="1" applyAlignment="1">
      <alignment horizontal="center" vertical="center"/>
    </xf>
    <xf numFmtId="0" fontId="77" fillId="0" borderId="1" xfId="10" applyFont="1" applyBorder="1" applyAlignment="1">
      <alignment horizontal="center" vertical="center"/>
    </xf>
    <xf numFmtId="0" fontId="59" fillId="0" borderId="0" xfId="10" applyFont="1">
      <alignment vertical="center"/>
    </xf>
    <xf numFmtId="0" fontId="2" fillId="0" borderId="0" xfId="10" applyAlignment="1">
      <alignment horizontal="center" vertical="center"/>
    </xf>
    <xf numFmtId="0" fontId="69" fillId="0" borderId="0" xfId="10" applyFont="1" applyAlignment="1">
      <alignment horizontal="center" vertical="center"/>
    </xf>
    <xf numFmtId="180" fontId="20" fillId="2" borderId="28" xfId="9" applyNumberFormat="1" applyFont="1" applyFill="1" applyBorder="1" applyAlignment="1">
      <alignment horizontal="center" vertical="center"/>
    </xf>
    <xf numFmtId="0" fontId="20" fillId="2" borderId="113" xfId="9" applyFont="1" applyFill="1" applyBorder="1" applyAlignment="1">
      <alignment horizontal="center" vertical="center"/>
    </xf>
    <xf numFmtId="0" fontId="20" fillId="2" borderId="81" xfId="9" applyFont="1" applyFill="1" applyBorder="1" applyAlignment="1">
      <alignment horizontal="center" vertical="center"/>
    </xf>
    <xf numFmtId="0" fontId="20" fillId="2" borderId="13" xfId="9" applyFont="1" applyFill="1" applyBorder="1" applyAlignment="1">
      <alignment horizontal="center" vertical="center"/>
    </xf>
    <xf numFmtId="49" fontId="1" fillId="0" borderId="0" xfId="10" applyNumberFormat="1" applyFont="1" applyAlignment="1" applyProtection="1">
      <alignment horizontal="center" vertical="center"/>
      <protection locked="0"/>
    </xf>
    <xf numFmtId="0" fontId="12" fillId="0" borderId="1" xfId="0" applyFont="1" applyBorder="1" applyAlignment="1">
      <alignment horizontal="center" vertical="center" shrinkToFit="1"/>
    </xf>
    <xf numFmtId="0" fontId="12" fillId="0" borderId="19" xfId="0" applyFont="1" applyBorder="1" applyAlignment="1">
      <alignment horizontal="center" vertical="center" shrinkToFit="1"/>
    </xf>
    <xf numFmtId="49" fontId="20" fillId="0" borderId="30" xfId="0" applyNumberFormat="1" applyFont="1" applyBorder="1" applyAlignment="1">
      <alignment horizontal="left" vertical="center"/>
    </xf>
    <xf numFmtId="0" fontId="37" fillId="5" borderId="100" xfId="0" applyFont="1" applyFill="1" applyBorder="1" applyAlignment="1" applyProtection="1">
      <alignment horizontal="center" vertical="center"/>
      <protection locked="0"/>
    </xf>
    <xf numFmtId="0" fontId="37" fillId="5" borderId="8" xfId="0" applyFont="1" applyFill="1" applyBorder="1" applyAlignment="1" applyProtection="1">
      <alignment horizontal="center" vertical="center"/>
      <protection locked="0"/>
    </xf>
    <xf numFmtId="49" fontId="43" fillId="5" borderId="3" xfId="0" applyNumberFormat="1" applyFont="1" applyFill="1" applyBorder="1" applyAlignment="1" applyProtection="1">
      <alignment horizontal="center" vertical="center"/>
      <protection locked="0"/>
    </xf>
    <xf numFmtId="49" fontId="43" fillId="5" borderId="49" xfId="0" applyNumberFormat="1" applyFont="1" applyFill="1" applyBorder="1" applyAlignment="1" applyProtection="1">
      <alignment horizontal="center" vertical="center"/>
      <protection locked="0"/>
    </xf>
    <xf numFmtId="49" fontId="43" fillId="5" borderId="50" xfId="0" applyNumberFormat="1" applyFont="1" applyFill="1" applyBorder="1" applyAlignment="1" applyProtection="1">
      <alignment horizontal="center" vertical="center"/>
      <protection locked="0"/>
    </xf>
    <xf numFmtId="180" fontId="56" fillId="0" borderId="0" xfId="6" applyNumberFormat="1" applyFont="1">
      <alignment vertical="center"/>
    </xf>
    <xf numFmtId="180" fontId="31" fillId="0" borderId="0" xfId="6" applyNumberFormat="1" applyAlignment="1">
      <alignment horizontal="left" vertical="center"/>
    </xf>
    <xf numFmtId="180" fontId="31" fillId="0" borderId="22" xfId="6" applyNumberFormat="1" applyBorder="1" applyAlignment="1">
      <alignment horizontal="left" vertical="center"/>
    </xf>
    <xf numFmtId="180" fontId="54" fillId="0" borderId="1" xfId="6" applyNumberFormat="1" applyFont="1" applyBorder="1" applyAlignment="1" applyProtection="1">
      <alignment horizontal="left" vertical="center"/>
      <protection locked="0"/>
    </xf>
    <xf numFmtId="180" fontId="54" fillId="0" borderId="0" xfId="6" applyNumberFormat="1" applyFont="1" applyAlignment="1">
      <alignment horizontal="left" vertical="center"/>
    </xf>
    <xf numFmtId="180" fontId="54" fillId="0" borderId="41" xfId="6" applyNumberFormat="1" applyFont="1" applyBorder="1" applyAlignment="1">
      <alignment horizontal="left" vertical="center"/>
    </xf>
    <xf numFmtId="0" fontId="0" fillId="0" borderId="0" xfId="0" applyAlignment="1">
      <alignment vertical="top"/>
    </xf>
    <xf numFmtId="180" fontId="53" fillId="0" borderId="54" xfId="6" applyNumberFormat="1" applyFont="1" applyBorder="1" applyAlignment="1">
      <alignment horizontal="center" vertical="center"/>
    </xf>
    <xf numFmtId="180" fontId="21" fillId="0" borderId="0" xfId="6" applyNumberFormat="1" applyFont="1" applyAlignment="1">
      <alignment horizontal="center" vertical="center"/>
    </xf>
    <xf numFmtId="180" fontId="52" fillId="0" borderId="0" xfId="6" applyNumberFormat="1" applyFont="1" applyAlignment="1">
      <alignment horizontal="center" vertical="center" shrinkToFit="1"/>
    </xf>
    <xf numFmtId="180" fontId="21" fillId="0" borderId="0" xfId="6" applyNumberFormat="1" applyFont="1" applyAlignment="1">
      <alignment horizontal="center" vertical="center" shrinkToFit="1"/>
    </xf>
    <xf numFmtId="180" fontId="54" fillId="5" borderId="1" xfId="6" applyNumberFormat="1" applyFont="1" applyFill="1" applyBorder="1" applyAlignment="1" applyProtection="1">
      <alignment horizontal="left" vertical="center"/>
      <protection locked="0"/>
    </xf>
    <xf numFmtId="182" fontId="37" fillId="0" borderId="48" xfId="0" applyNumberFormat="1" applyFont="1" applyBorder="1" applyAlignment="1">
      <alignment horizontal="center" vertical="center"/>
    </xf>
    <xf numFmtId="182" fontId="37" fillId="0" borderId="49" xfId="0" applyNumberFormat="1" applyFont="1" applyBorder="1" applyAlignment="1">
      <alignment horizontal="center" vertical="center"/>
    </xf>
    <xf numFmtId="182" fontId="37" fillId="0" borderId="0" xfId="0" applyNumberFormat="1" applyFont="1" applyAlignment="1">
      <alignment horizontal="center" vertical="center"/>
    </xf>
    <xf numFmtId="0" fontId="37" fillId="0" borderId="8" xfId="0" applyFont="1" applyBorder="1" applyAlignment="1">
      <alignment horizontal="left" vertical="center"/>
    </xf>
    <xf numFmtId="0" fontId="37" fillId="0" borderId="22" xfId="0" applyFont="1" applyBorder="1">
      <alignment vertical="center"/>
    </xf>
    <xf numFmtId="0" fontId="51" fillId="0" borderId="0" xfId="0" applyFont="1">
      <alignment vertical="center"/>
    </xf>
    <xf numFmtId="0" fontId="78" fillId="0" borderId="0" xfId="1" applyFont="1">
      <alignment vertical="center"/>
    </xf>
    <xf numFmtId="0" fontId="79" fillId="0" borderId="0" xfId="0" applyFont="1">
      <alignment vertical="center"/>
    </xf>
    <xf numFmtId="49" fontId="51" fillId="0" borderId="0" xfId="7" applyNumberFormat="1" applyFont="1" applyAlignment="1">
      <alignment vertical="center"/>
    </xf>
    <xf numFmtId="49" fontId="51" fillId="0" borderId="0" xfId="7" applyNumberFormat="1" applyFont="1" applyAlignment="1">
      <alignment horizontal="center" vertical="center"/>
    </xf>
    <xf numFmtId="49" fontId="51" fillId="0" borderId="0" xfId="7" applyNumberFormat="1" applyFont="1" applyAlignment="1">
      <alignment horizontal="right" vertical="center"/>
    </xf>
    <xf numFmtId="49" fontId="81" fillId="0" borderId="0" xfId="7" applyNumberFormat="1" applyFont="1" applyAlignment="1">
      <alignment vertical="center"/>
    </xf>
    <xf numFmtId="49" fontId="51" fillId="0" borderId="23" xfId="7" applyNumberFormat="1" applyFont="1" applyBorder="1" applyAlignment="1">
      <alignment horizontal="center" vertical="center"/>
    </xf>
    <xf numFmtId="49" fontId="51" fillId="5" borderId="14" xfId="7" applyNumberFormat="1" applyFont="1" applyFill="1" applyBorder="1" applyAlignment="1" applyProtection="1">
      <alignment horizontal="center" vertical="center"/>
      <protection locked="0"/>
    </xf>
    <xf numFmtId="49" fontId="51" fillId="0" borderId="51" xfId="7" applyNumberFormat="1" applyFont="1" applyBorder="1" applyAlignment="1">
      <alignment vertical="center"/>
    </xf>
    <xf numFmtId="49" fontId="51" fillId="0" borderId="17" xfId="7" applyNumberFormat="1" applyFont="1" applyBorder="1" applyAlignment="1">
      <alignment horizontal="center" vertical="center"/>
    </xf>
    <xf numFmtId="49" fontId="51" fillId="0" borderId="1" xfId="7" applyNumberFormat="1" applyFont="1" applyBorder="1" applyAlignment="1">
      <alignment horizontal="center" vertical="center"/>
    </xf>
    <xf numFmtId="49" fontId="51" fillId="5" borderId="1" xfId="7" applyNumberFormat="1" applyFont="1" applyFill="1" applyBorder="1" applyAlignment="1" applyProtection="1">
      <alignment horizontal="center" vertical="center"/>
      <protection locked="0"/>
    </xf>
    <xf numFmtId="49" fontId="51" fillId="0" borderId="18" xfId="7" applyNumberFormat="1" applyFont="1" applyBorder="1" applyAlignment="1">
      <alignment vertical="center"/>
    </xf>
    <xf numFmtId="49" fontId="51" fillId="0" borderId="25" xfId="7" applyNumberFormat="1" applyFont="1" applyBorder="1" applyAlignment="1">
      <alignment vertical="center"/>
    </xf>
    <xf numFmtId="49" fontId="51" fillId="5" borderId="2" xfId="7" applyNumberFormat="1" applyFont="1" applyFill="1" applyBorder="1" applyAlignment="1" applyProtection="1">
      <alignment horizontal="center" vertical="center"/>
      <protection locked="0"/>
    </xf>
    <xf numFmtId="49" fontId="51" fillId="5" borderId="25" xfId="7" applyNumberFormat="1" applyFont="1" applyFill="1" applyBorder="1" applyAlignment="1" applyProtection="1">
      <alignment vertical="center"/>
      <protection locked="0"/>
    </xf>
    <xf numFmtId="0" fontId="82" fillId="0" borderId="0" xfId="0" applyFont="1" applyAlignment="1">
      <alignment horizontal="center"/>
    </xf>
    <xf numFmtId="49" fontId="51" fillId="0" borderId="18" xfId="7" applyNumberFormat="1" applyFont="1" applyBorder="1" applyAlignment="1">
      <alignment horizontal="center" vertical="center"/>
    </xf>
    <xf numFmtId="176" fontId="79" fillId="5" borderId="5" xfId="7" applyNumberFormat="1" applyFont="1" applyFill="1" applyBorder="1" applyAlignment="1" applyProtection="1">
      <alignment horizontal="center" vertical="center"/>
      <protection locked="0"/>
    </xf>
    <xf numFmtId="49" fontId="83" fillId="0" borderId="0" xfId="7" applyNumberFormat="1" applyFont="1" applyAlignment="1">
      <alignment vertical="center"/>
    </xf>
    <xf numFmtId="49" fontId="51" fillId="0" borderId="24" xfId="7" applyNumberFormat="1" applyFont="1" applyBorder="1" applyAlignment="1">
      <alignment horizontal="center" vertical="center"/>
    </xf>
    <xf numFmtId="49" fontId="51" fillId="0" borderId="12" xfId="7" applyNumberFormat="1" applyFont="1" applyBorder="1" applyAlignment="1">
      <alignment horizontal="center" vertical="center"/>
    </xf>
    <xf numFmtId="49" fontId="51" fillId="5" borderId="18" xfId="7" applyNumberFormat="1" applyFont="1" applyFill="1" applyBorder="1" applyAlignment="1" applyProtection="1">
      <alignment horizontal="center" vertical="center"/>
      <protection locked="0"/>
    </xf>
    <xf numFmtId="49" fontId="51" fillId="0" borderId="2" xfId="7" applyNumberFormat="1" applyFont="1" applyBorder="1" applyAlignment="1">
      <alignment vertical="center"/>
    </xf>
    <xf numFmtId="0" fontId="51" fillId="0" borderId="0" xfId="7" applyFont="1" applyAlignment="1">
      <alignment vertical="center"/>
    </xf>
    <xf numFmtId="0" fontId="51" fillId="0" borderId="25" xfId="0" applyFont="1" applyBorder="1">
      <alignment vertical="center"/>
    </xf>
    <xf numFmtId="0" fontId="51" fillId="5" borderId="1" xfId="0" applyFont="1" applyFill="1" applyBorder="1" applyAlignment="1" applyProtection="1">
      <alignment horizontal="center" vertical="center"/>
      <protection locked="0"/>
    </xf>
    <xf numFmtId="0" fontId="51" fillId="5" borderId="2" xfId="0" applyFont="1" applyFill="1" applyBorder="1" applyAlignment="1" applyProtection="1">
      <alignment horizontal="center" vertical="center"/>
      <protection locked="0"/>
    </xf>
    <xf numFmtId="0" fontId="51" fillId="0" borderId="18" xfId="0" applyFont="1" applyBorder="1">
      <alignment vertical="center"/>
    </xf>
    <xf numFmtId="49" fontId="51" fillId="0" borderId="97" xfId="7" applyNumberFormat="1" applyFont="1" applyBorder="1" applyAlignment="1">
      <alignment horizontal="center" vertical="center"/>
    </xf>
    <xf numFmtId="49" fontId="51" fillId="0" borderId="19" xfId="7" applyNumberFormat="1" applyFont="1" applyBorder="1" applyAlignment="1">
      <alignment horizontal="center" vertical="center"/>
    </xf>
    <xf numFmtId="0" fontId="51" fillId="5" borderId="19" xfId="0" applyFont="1" applyFill="1" applyBorder="1" applyAlignment="1" applyProtection="1">
      <alignment horizontal="center" vertical="center"/>
      <protection locked="0"/>
    </xf>
    <xf numFmtId="0" fontId="51" fillId="0" borderId="21" xfId="0" applyFont="1" applyBorder="1">
      <alignment vertical="center"/>
    </xf>
    <xf numFmtId="0" fontId="51" fillId="0" borderId="0" xfId="7" applyFont="1" applyAlignment="1">
      <alignment horizontal="center" vertical="center"/>
    </xf>
    <xf numFmtId="0" fontId="51" fillId="0" borderId="0" xfId="7" applyFont="1" applyAlignment="1">
      <alignment horizontal="right" vertical="center"/>
    </xf>
    <xf numFmtId="0" fontId="51" fillId="0" borderId="6" xfId="7" applyFont="1" applyBorder="1" applyAlignment="1">
      <alignment horizontal="center" vertical="center" wrapText="1"/>
    </xf>
    <xf numFmtId="180" fontId="51" fillId="0" borderId="8" xfId="7" applyNumberFormat="1" applyFont="1" applyBorder="1" applyAlignment="1">
      <alignment horizontal="center" vertical="center"/>
    </xf>
    <xf numFmtId="0" fontId="51" fillId="0" borderId="2" xfId="7" applyFont="1" applyBorder="1" applyAlignment="1">
      <alignment horizontal="right" vertical="center"/>
    </xf>
    <xf numFmtId="0" fontId="51" fillId="0" borderId="16" xfId="7" applyFont="1" applyBorder="1" applyAlignment="1">
      <alignment horizontal="left" vertical="center"/>
    </xf>
    <xf numFmtId="0" fontId="51" fillId="0" borderId="7" xfId="7" applyFont="1" applyBorder="1" applyAlignment="1">
      <alignment horizontal="right" vertical="center"/>
    </xf>
    <xf numFmtId="0" fontId="79" fillId="0" borderId="3" xfId="7" applyFont="1" applyBorder="1" applyAlignment="1">
      <alignment horizontal="center" vertical="center" wrapText="1"/>
    </xf>
    <xf numFmtId="0" fontId="79" fillId="0" borderId="1" xfId="7" applyFont="1" applyBorder="1" applyAlignment="1">
      <alignment horizontal="center" vertical="center" wrapText="1"/>
    </xf>
    <xf numFmtId="0" fontId="83" fillId="0" borderId="0" xfId="7" applyFont="1" applyAlignment="1">
      <alignment vertical="center"/>
    </xf>
    <xf numFmtId="0" fontId="79" fillId="0" borderId="2" xfId="7" applyFont="1" applyBorder="1" applyAlignment="1">
      <alignment horizontal="center" vertical="center"/>
    </xf>
    <xf numFmtId="0" fontId="51" fillId="0" borderId="3" xfId="7" applyFont="1" applyBorder="1" applyAlignment="1">
      <alignment horizontal="center" vertical="center"/>
    </xf>
    <xf numFmtId="0" fontId="51" fillId="0" borderId="13" xfId="7" applyFont="1" applyBorder="1" applyAlignment="1">
      <alignment horizontal="center" vertical="center"/>
    </xf>
    <xf numFmtId="49" fontId="79" fillId="0" borderId="1" xfId="7" applyNumberFormat="1" applyFont="1" applyBorder="1" applyAlignment="1">
      <alignment horizontal="center" vertical="center" shrinkToFit="1"/>
    </xf>
    <xf numFmtId="180" fontId="79" fillId="0" borderId="6" xfId="7" applyNumberFormat="1" applyFont="1" applyBorder="1" applyAlignment="1">
      <alignment horizontal="center" vertical="center"/>
    </xf>
    <xf numFmtId="180" fontId="87" fillId="0" borderId="8" xfId="7" applyNumberFormat="1" applyFont="1" applyBorder="1" applyAlignment="1">
      <alignment horizontal="center" vertical="center" shrinkToFit="1"/>
    </xf>
    <xf numFmtId="180" fontId="79" fillId="0" borderId="1" xfId="7" applyNumberFormat="1" applyFont="1" applyBorder="1" applyAlignment="1">
      <alignment horizontal="center" vertical="center" shrinkToFit="1"/>
    </xf>
    <xf numFmtId="180" fontId="51" fillId="0" borderId="1" xfId="0" applyNumberFormat="1" applyFont="1" applyBorder="1">
      <alignment vertical="center"/>
    </xf>
    <xf numFmtId="0" fontId="79" fillId="5" borderId="16" xfId="7" applyFont="1" applyFill="1" applyBorder="1" applyAlignment="1" applyProtection="1">
      <alignment vertical="center" shrinkToFit="1"/>
      <protection locked="0"/>
    </xf>
    <xf numFmtId="0" fontId="79" fillId="0" borderId="1" xfId="7" applyFont="1" applyBorder="1" applyAlignment="1">
      <alignment horizontal="center" vertical="center" shrinkToFit="1"/>
    </xf>
    <xf numFmtId="180" fontId="79" fillId="5" borderId="6" xfId="7" applyNumberFormat="1" applyFont="1" applyFill="1" applyBorder="1" applyAlignment="1" applyProtection="1">
      <alignment horizontal="center" vertical="center"/>
      <protection locked="0"/>
    </xf>
    <xf numFmtId="0" fontId="87" fillId="5" borderId="8" xfId="7" applyFont="1" applyFill="1" applyBorder="1" applyAlignment="1" applyProtection="1">
      <alignment horizontal="center" vertical="center" shrinkToFit="1"/>
      <protection locked="0"/>
    </xf>
    <xf numFmtId="180" fontId="79" fillId="5" borderId="1" xfId="7" applyNumberFormat="1" applyFont="1" applyFill="1" applyBorder="1" applyAlignment="1" applyProtection="1">
      <alignment horizontal="center" vertical="center" shrinkToFit="1"/>
      <protection locked="0"/>
    </xf>
    <xf numFmtId="0" fontId="78" fillId="5" borderId="1" xfId="1" applyFont="1" applyFill="1" applyBorder="1" applyProtection="1">
      <alignment vertical="center"/>
      <protection locked="0"/>
    </xf>
    <xf numFmtId="14" fontId="79" fillId="5" borderId="5" xfId="7" applyNumberFormat="1" applyFont="1" applyFill="1" applyBorder="1" applyAlignment="1" applyProtection="1">
      <alignment horizontal="center" vertical="center"/>
      <protection locked="0"/>
    </xf>
    <xf numFmtId="180" fontId="78" fillId="0" borderId="0" xfId="1" applyNumberFormat="1" applyFont="1" applyFill="1" applyBorder="1" applyAlignment="1" applyProtection="1">
      <alignment vertical="center"/>
    </xf>
    <xf numFmtId="0" fontId="79" fillId="0" borderId="0" xfId="7" applyFont="1" applyAlignment="1">
      <alignment vertical="center"/>
    </xf>
    <xf numFmtId="0" fontId="51" fillId="0" borderId="1" xfId="0" applyFont="1" applyBorder="1" applyAlignment="1">
      <alignment horizontal="center" vertical="center"/>
    </xf>
    <xf numFmtId="0" fontId="89" fillId="0" borderId="92" xfId="0" applyFont="1" applyBorder="1" applyAlignment="1">
      <alignment horizontal="center" shrinkToFit="1"/>
    </xf>
    <xf numFmtId="0" fontId="89" fillId="0" borderId="93" xfId="0" applyFont="1" applyBorder="1" applyAlignment="1">
      <alignment horizontal="center" shrinkToFit="1"/>
    </xf>
    <xf numFmtId="0" fontId="89" fillId="0" borderId="91" xfId="0" applyFont="1" applyBorder="1" applyAlignment="1">
      <alignment horizontal="center" vertical="top" shrinkToFit="1"/>
    </xf>
    <xf numFmtId="0" fontId="89" fillId="0" borderId="22" xfId="0" applyFont="1" applyBorder="1" applyAlignment="1">
      <alignment horizontal="center" vertical="top" shrinkToFit="1"/>
    </xf>
    <xf numFmtId="0" fontId="51" fillId="0" borderId="0" xfId="7" applyFont="1" applyAlignment="1">
      <alignment horizontal="left" vertical="center"/>
    </xf>
    <xf numFmtId="49" fontId="79" fillId="0" borderId="1" xfId="7" applyNumberFormat="1" applyFont="1" applyBorder="1" applyAlignment="1">
      <alignment horizontal="center" vertical="center"/>
    </xf>
    <xf numFmtId="180" fontId="79" fillId="0" borderId="0" xfId="7" applyNumberFormat="1" applyFont="1" applyAlignment="1">
      <alignment horizontal="center" vertical="center"/>
    </xf>
    <xf numFmtId="0" fontId="82" fillId="5" borderId="5" xfId="7" applyFont="1" applyFill="1" applyBorder="1" applyAlignment="1" applyProtection="1">
      <alignment horizontal="center" vertical="center" wrapText="1" shrinkToFit="1"/>
      <protection locked="0"/>
    </xf>
    <xf numFmtId="49" fontId="82" fillId="5" borderId="5" xfId="7" applyNumberFormat="1" applyFont="1" applyFill="1" applyBorder="1" applyAlignment="1" applyProtection="1">
      <alignment horizontal="center" vertical="center"/>
      <protection locked="0"/>
    </xf>
    <xf numFmtId="14" fontId="79" fillId="0" borderId="5" xfId="7" applyNumberFormat="1" applyFont="1" applyBorder="1" applyAlignment="1">
      <alignment horizontal="center" vertical="center"/>
    </xf>
    <xf numFmtId="0" fontId="82" fillId="5" borderId="5" xfId="7" applyFont="1" applyFill="1" applyBorder="1" applyAlignment="1" applyProtection="1">
      <alignment horizontal="center" vertical="center"/>
      <protection locked="0"/>
    </xf>
    <xf numFmtId="180" fontId="79" fillId="0" borderId="27" xfId="7" applyNumberFormat="1" applyFont="1" applyBorder="1" applyAlignment="1">
      <alignment horizontal="center" vertical="center"/>
    </xf>
    <xf numFmtId="180" fontId="51" fillId="0" borderId="1" xfId="7" applyNumberFormat="1" applyFont="1" applyBorder="1" applyAlignment="1">
      <alignment vertical="center"/>
    </xf>
    <xf numFmtId="180" fontId="83" fillId="5" borderId="1" xfId="7" applyNumberFormat="1" applyFont="1" applyFill="1" applyBorder="1" applyAlignment="1" applyProtection="1">
      <alignment horizontal="center" vertical="center"/>
      <protection locked="0"/>
    </xf>
    <xf numFmtId="180" fontId="51" fillId="0" borderId="0" xfId="7" applyNumberFormat="1" applyFont="1" applyAlignment="1">
      <alignment vertical="center"/>
    </xf>
    <xf numFmtId="180" fontId="79" fillId="0" borderId="5" xfId="7" applyNumberFormat="1" applyFont="1" applyBorder="1" applyAlignment="1">
      <alignment horizontal="center" vertical="center"/>
    </xf>
    <xf numFmtId="180" fontId="83" fillId="0" borderId="0" xfId="7" applyNumberFormat="1" applyFont="1" applyAlignment="1">
      <alignment vertical="center"/>
    </xf>
    <xf numFmtId="0" fontId="51" fillId="0" borderId="1" xfId="7" applyFont="1" applyBorder="1" applyAlignment="1">
      <alignment vertical="center"/>
    </xf>
    <xf numFmtId="0" fontId="79" fillId="5" borderId="2" xfId="7" applyFont="1" applyFill="1" applyBorder="1" applyAlignment="1" applyProtection="1">
      <alignment horizontal="center" vertical="center"/>
      <protection locked="0"/>
    </xf>
    <xf numFmtId="49" fontId="79" fillId="5" borderId="27" xfId="7" applyNumberFormat="1" applyFont="1" applyFill="1" applyBorder="1" applyAlignment="1" applyProtection="1">
      <alignment horizontal="center" vertical="center"/>
      <protection locked="0"/>
    </xf>
    <xf numFmtId="0" fontId="51" fillId="5" borderId="1" xfId="7" applyFont="1" applyFill="1" applyBorder="1" applyAlignment="1" applyProtection="1">
      <alignment vertical="center"/>
      <protection locked="0"/>
    </xf>
    <xf numFmtId="0" fontId="82" fillId="0" borderId="0" xfId="7" applyFont="1" applyAlignment="1">
      <alignment vertical="center"/>
    </xf>
    <xf numFmtId="0" fontId="82" fillId="0" borderId="0" xfId="4" applyFont="1" applyAlignment="1">
      <alignment horizontal="left" vertical="center" wrapText="1"/>
    </xf>
    <xf numFmtId="178" fontId="51" fillId="0" borderId="0" xfId="7" applyNumberFormat="1" applyFont="1" applyAlignment="1">
      <alignment horizontal="right" vertical="center"/>
    </xf>
    <xf numFmtId="0" fontId="89" fillId="0" borderId="94" xfId="0" applyFont="1" applyBorder="1" applyAlignment="1">
      <alignment horizontal="center" shrinkToFit="1"/>
    </xf>
    <xf numFmtId="0" fontId="89" fillId="0" borderId="4" xfId="0" applyFont="1" applyBorder="1" applyAlignment="1">
      <alignment horizontal="center" vertical="top" shrinkToFit="1"/>
    </xf>
    <xf numFmtId="49" fontId="79" fillId="5" borderId="5" xfId="7" applyNumberFormat="1" applyFont="1" applyFill="1" applyBorder="1" applyAlignment="1" applyProtection="1">
      <alignment horizontal="center" vertical="center"/>
      <protection locked="0"/>
    </xf>
    <xf numFmtId="176" fontId="82" fillId="5" borderId="5" xfId="7" applyNumberFormat="1" applyFont="1" applyFill="1" applyBorder="1" applyAlignment="1" applyProtection="1">
      <alignment horizontal="center" vertical="center" wrapText="1" shrinkToFit="1"/>
      <protection locked="0"/>
    </xf>
    <xf numFmtId="0" fontId="84" fillId="0" borderId="0" xfId="0" applyFont="1" applyAlignment="1">
      <alignment horizontal="center" vertical="center"/>
    </xf>
    <xf numFmtId="0" fontId="51" fillId="0" borderId="0" xfId="0" applyFont="1" applyAlignment="1">
      <alignment horizontal="center" vertical="center"/>
    </xf>
    <xf numFmtId="0" fontId="51" fillId="0" borderId="0" xfId="0" applyFont="1" applyAlignment="1">
      <alignment horizontal="left" vertical="center"/>
    </xf>
    <xf numFmtId="0" fontId="91" fillId="0" borderId="0" xfId="0" applyFont="1" applyAlignment="1">
      <alignment horizontal="left" vertical="center"/>
    </xf>
    <xf numFmtId="180" fontId="51" fillId="0" borderId="26" xfId="0" applyNumberFormat="1" applyFont="1" applyBorder="1" applyAlignment="1">
      <alignment horizontal="center" vertical="center"/>
    </xf>
    <xf numFmtId="180" fontId="86" fillId="0" borderId="26" xfId="0" applyNumberFormat="1" applyFont="1" applyBorder="1" applyAlignment="1">
      <alignment horizontal="center" vertical="center"/>
    </xf>
    <xf numFmtId="0" fontId="83" fillId="0" borderId="0" xfId="0" applyFont="1" applyAlignment="1">
      <alignment horizontal="left" vertical="center"/>
    </xf>
    <xf numFmtId="180" fontId="51" fillId="0" borderId="14" xfId="0" applyNumberFormat="1" applyFont="1" applyBorder="1" applyAlignment="1">
      <alignment horizontal="center" vertical="center"/>
    </xf>
    <xf numFmtId="180" fontId="51" fillId="0" borderId="1" xfId="0" applyNumberFormat="1" applyFont="1" applyBorder="1" applyAlignment="1">
      <alignment horizontal="center" vertical="center"/>
    </xf>
    <xf numFmtId="180" fontId="86" fillId="0" borderId="2" xfId="0" applyNumberFormat="1" applyFont="1" applyBorder="1" applyAlignment="1">
      <alignment horizontal="center" vertical="center"/>
    </xf>
    <xf numFmtId="180" fontId="86" fillId="0" borderId="31" xfId="0" applyNumberFormat="1" applyFont="1" applyBorder="1" applyAlignment="1">
      <alignment horizontal="center" vertical="center"/>
    </xf>
    <xf numFmtId="180" fontId="85" fillId="0" borderId="8" xfId="0" applyNumberFormat="1" applyFont="1" applyBorder="1" applyAlignment="1">
      <alignment horizontal="right" vertical="center"/>
    </xf>
    <xf numFmtId="180" fontId="85" fillId="0" borderId="25" xfId="0" applyNumberFormat="1" applyFont="1" applyBorder="1">
      <alignment vertical="center"/>
    </xf>
    <xf numFmtId="180" fontId="51" fillId="0" borderId="2" xfId="0" applyNumberFormat="1" applyFont="1" applyBorder="1" applyAlignment="1">
      <alignment horizontal="center" vertical="center" shrinkToFit="1"/>
    </xf>
    <xf numFmtId="180" fontId="51" fillId="0" borderId="2" xfId="0" applyNumberFormat="1" applyFont="1" applyBorder="1" applyAlignment="1">
      <alignment horizontal="center" vertical="center"/>
    </xf>
    <xf numFmtId="180" fontId="51" fillId="0" borderId="1" xfId="0" applyNumberFormat="1" applyFont="1" applyBorder="1" applyAlignment="1">
      <alignment horizontal="center" vertical="center" shrinkToFit="1"/>
    </xf>
    <xf numFmtId="180" fontId="51" fillId="0" borderId="18" xfId="0" applyNumberFormat="1" applyFont="1" applyBorder="1" applyAlignment="1">
      <alignment horizontal="center" vertical="center" shrinkToFit="1"/>
    </xf>
    <xf numFmtId="180" fontId="87" fillId="0" borderId="53" xfId="7" applyNumberFormat="1" applyFont="1" applyBorder="1" applyAlignment="1">
      <alignment horizontal="center" vertical="center"/>
    </xf>
    <xf numFmtId="180" fontId="79" fillId="0" borderId="1" xfId="7" applyNumberFormat="1" applyFont="1" applyBorder="1" applyAlignment="1">
      <alignment horizontal="center" vertical="center"/>
    </xf>
    <xf numFmtId="180" fontId="82" fillId="0" borderId="1" xfId="7" applyNumberFormat="1" applyFont="1" applyBorder="1" applyAlignment="1">
      <alignment horizontal="center" vertical="center" wrapText="1" shrinkToFit="1"/>
    </xf>
    <xf numFmtId="0" fontId="82" fillId="0" borderId="5" xfId="7" applyFont="1" applyBorder="1" applyAlignment="1">
      <alignment horizontal="center" vertical="center" wrapText="1" shrinkToFit="1"/>
    </xf>
    <xf numFmtId="180" fontId="82" fillId="0" borderId="32" xfId="7" applyNumberFormat="1" applyFont="1" applyBorder="1" applyAlignment="1">
      <alignment horizontal="center" vertical="center" wrapText="1" shrinkToFit="1"/>
    </xf>
    <xf numFmtId="180" fontId="82" fillId="0" borderId="5" xfId="7" applyNumberFormat="1" applyFont="1" applyBorder="1" applyAlignment="1">
      <alignment horizontal="center" vertical="center" wrapText="1" shrinkToFit="1"/>
    </xf>
    <xf numFmtId="181" fontId="51" fillId="0" borderId="5" xfId="0" applyNumberFormat="1" applyFont="1" applyBorder="1" applyAlignment="1">
      <alignment horizontal="center" vertical="center" shrinkToFit="1"/>
    </xf>
    <xf numFmtId="177" fontId="82" fillId="0" borderId="5" xfId="0" applyNumberFormat="1" applyFont="1" applyBorder="1" applyAlignment="1">
      <alignment horizontal="center" vertical="center" shrinkToFit="1"/>
    </xf>
    <xf numFmtId="0" fontId="82" fillId="0" borderId="53" xfId="7" applyFont="1" applyBorder="1" applyAlignment="1">
      <alignment horizontal="center" vertical="center"/>
    </xf>
    <xf numFmtId="0" fontId="82" fillId="0" borderId="5" xfId="7" applyFont="1" applyBorder="1" applyAlignment="1">
      <alignment horizontal="center" vertical="center"/>
    </xf>
    <xf numFmtId="0" fontId="79" fillId="0" borderId="27" xfId="7" applyFont="1" applyBorder="1" applyAlignment="1">
      <alignment horizontal="center" vertical="center"/>
    </xf>
    <xf numFmtId="0" fontId="51" fillId="5" borderId="0" xfId="0" applyFont="1" applyFill="1" applyAlignment="1" applyProtection="1">
      <alignment horizontal="center" vertical="center"/>
      <protection locked="0"/>
    </xf>
    <xf numFmtId="49" fontId="51" fillId="5" borderId="0" xfId="7" applyNumberFormat="1" applyFont="1" applyFill="1" applyAlignment="1" applyProtection="1">
      <alignment horizontal="center" vertical="center"/>
      <protection locked="0"/>
    </xf>
    <xf numFmtId="0" fontId="82" fillId="0" borderId="0" xfId="4" applyFont="1">
      <alignment vertical="center"/>
    </xf>
    <xf numFmtId="0" fontId="51" fillId="0" borderId="0" xfId="7" applyFont="1" applyAlignment="1">
      <alignment vertical="center" wrapText="1"/>
    </xf>
    <xf numFmtId="0" fontId="79" fillId="0" borderId="54" xfId="7" applyFont="1" applyBorder="1" applyAlignment="1">
      <alignment vertical="center"/>
    </xf>
    <xf numFmtId="0" fontId="32" fillId="0" borderId="0" xfId="1">
      <alignment vertical="center"/>
    </xf>
    <xf numFmtId="0" fontId="37" fillId="0" borderId="0" xfId="0" applyFont="1" applyBorder="1">
      <alignment vertical="center"/>
    </xf>
    <xf numFmtId="0" fontId="43" fillId="0" borderId="0" xfId="0" applyFont="1" applyBorder="1">
      <alignment vertical="center"/>
    </xf>
    <xf numFmtId="0" fontId="38" fillId="0" borderId="0" xfId="0" applyFont="1" applyFill="1" applyBorder="1" applyAlignment="1">
      <alignment horizontal="center" vertical="center"/>
    </xf>
    <xf numFmtId="0" fontId="37" fillId="0" borderId="0" xfId="0" quotePrefix="1" applyFont="1" applyFill="1" applyBorder="1" applyAlignment="1">
      <alignment horizontal="center" vertical="center"/>
    </xf>
    <xf numFmtId="182" fontId="37" fillId="0" borderId="110" xfId="0" applyNumberFormat="1" applyFont="1" applyBorder="1" applyAlignment="1">
      <alignment vertical="center"/>
    </xf>
    <xf numFmtId="0" fontId="37" fillId="0" borderId="1" xfId="0" applyFont="1" applyBorder="1" applyAlignment="1">
      <alignment vertical="center" shrinkToFit="1"/>
    </xf>
    <xf numFmtId="182" fontId="37" fillId="0" borderId="111" xfId="0" applyNumberFormat="1" applyFont="1" applyBorder="1" applyAlignment="1">
      <alignment vertical="center"/>
    </xf>
    <xf numFmtId="182" fontId="37" fillId="0" borderId="90" xfId="0" applyNumberFormat="1" applyFont="1" applyBorder="1" applyAlignment="1">
      <alignment vertical="center"/>
    </xf>
    <xf numFmtId="182" fontId="37" fillId="0" borderId="122" xfId="0" applyNumberFormat="1" applyFont="1" applyBorder="1" applyAlignment="1">
      <alignment vertical="center"/>
    </xf>
    <xf numFmtId="0" fontId="9" fillId="0" borderId="0" xfId="0" applyFont="1" applyFill="1">
      <alignment vertical="center"/>
    </xf>
    <xf numFmtId="0" fontId="0" fillId="0" borderId="0" xfId="0" applyFill="1">
      <alignment vertical="center"/>
    </xf>
    <xf numFmtId="0" fontId="37" fillId="0" borderId="0" xfId="0" applyFont="1" applyFill="1">
      <alignment vertical="center"/>
    </xf>
    <xf numFmtId="0" fontId="43" fillId="0" borderId="0" xfId="0" applyFont="1" applyFill="1">
      <alignment vertical="center"/>
    </xf>
    <xf numFmtId="0" fontId="37" fillId="0" borderId="0" xfId="0" applyFont="1" applyFill="1" applyBorder="1">
      <alignment vertical="center"/>
    </xf>
    <xf numFmtId="180" fontId="37" fillId="0" borderId="2" xfId="0" applyNumberFormat="1" applyFont="1" applyFill="1" applyBorder="1">
      <alignment vertical="center"/>
    </xf>
    <xf numFmtId="0" fontId="41" fillId="0" borderId="0" xfId="0" applyFont="1" applyFill="1">
      <alignment vertical="center"/>
    </xf>
    <xf numFmtId="0" fontId="37" fillId="0" borderId="1" xfId="0" applyFont="1" applyFill="1" applyBorder="1" applyAlignment="1">
      <alignment horizontal="center" vertical="center"/>
    </xf>
    <xf numFmtId="0" fontId="36" fillId="0" borderId="0" xfId="0" applyFont="1" applyFill="1">
      <alignment vertical="center"/>
    </xf>
    <xf numFmtId="0" fontId="37" fillId="0" borderId="0" xfId="0" applyFont="1" applyFill="1" applyAlignment="1">
      <alignment horizontal="center" vertical="center"/>
    </xf>
    <xf numFmtId="49" fontId="43" fillId="0" borderId="3" xfId="0" applyNumberFormat="1" applyFont="1" applyFill="1" applyBorder="1" applyAlignment="1" applyProtection="1">
      <alignment horizontal="center" vertical="center"/>
      <protection locked="0"/>
    </xf>
    <xf numFmtId="0" fontId="37" fillId="0" borderId="41" xfId="0" applyFont="1" applyFill="1" applyBorder="1" applyAlignment="1">
      <alignment horizontal="center" vertical="center"/>
    </xf>
    <xf numFmtId="182" fontId="37" fillId="0" borderId="48" xfId="0" applyNumberFormat="1" applyFont="1" applyFill="1" applyBorder="1" applyAlignment="1">
      <alignment horizontal="center" vertical="center"/>
    </xf>
    <xf numFmtId="182" fontId="43" fillId="0" borderId="0" xfId="0" applyNumberFormat="1" applyFont="1" applyFill="1" applyAlignment="1">
      <alignment horizontal="center" vertical="center"/>
    </xf>
    <xf numFmtId="0" fontId="37" fillId="0" borderId="49" xfId="0" applyFont="1" applyFill="1" applyBorder="1" applyAlignment="1">
      <alignment horizontal="center" vertical="center"/>
    </xf>
    <xf numFmtId="182" fontId="37" fillId="0" borderId="49" xfId="0" applyNumberFormat="1" applyFont="1" applyFill="1" applyBorder="1" applyAlignment="1">
      <alignment horizontal="center" vertical="center"/>
    </xf>
    <xf numFmtId="0" fontId="15" fillId="0" borderId="0" xfId="7" applyFont="1" applyFill="1" applyAlignment="1">
      <alignment vertical="center"/>
    </xf>
    <xf numFmtId="0" fontId="15" fillId="0" borderId="0" xfId="7" applyFont="1" applyFill="1" applyAlignment="1">
      <alignment horizontal="left" vertical="center"/>
    </xf>
    <xf numFmtId="0" fontId="37" fillId="0" borderId="50" xfId="0" applyFont="1" applyFill="1" applyBorder="1" applyAlignment="1">
      <alignment horizontal="center" vertical="center"/>
    </xf>
    <xf numFmtId="182" fontId="37" fillId="0" borderId="0" xfId="0" applyNumberFormat="1" applyFont="1" applyFill="1" applyAlignment="1">
      <alignment horizontal="center" vertical="center"/>
    </xf>
    <xf numFmtId="0" fontId="37" fillId="0" borderId="22" xfId="0" applyFont="1" applyFill="1" applyBorder="1">
      <alignment vertical="center"/>
    </xf>
    <xf numFmtId="0" fontId="37" fillId="0" borderId="8" xfId="0" applyFont="1" applyFill="1" applyBorder="1">
      <alignment vertical="center"/>
    </xf>
    <xf numFmtId="0" fontId="37" fillId="0" borderId="8" xfId="0" applyFont="1" applyFill="1" applyBorder="1" applyAlignment="1">
      <alignment horizontal="left" vertical="center"/>
    </xf>
    <xf numFmtId="0" fontId="42" fillId="0" borderId="0" xfId="0" applyFont="1" applyFill="1">
      <alignment vertical="center"/>
    </xf>
    <xf numFmtId="0" fontId="37" fillId="0" borderId="0" xfId="0" applyFont="1" applyFill="1" applyAlignment="1">
      <alignment horizontal="left" vertical="center"/>
    </xf>
    <xf numFmtId="0" fontId="37" fillId="0" borderId="100" xfId="0" applyFont="1" applyFill="1" applyBorder="1" applyAlignment="1" applyProtection="1">
      <alignment horizontal="center" vertical="center"/>
      <protection locked="0"/>
    </xf>
    <xf numFmtId="0" fontId="37" fillId="0" borderId="8" xfId="0" applyFont="1" applyFill="1" applyBorder="1" applyAlignment="1" applyProtection="1">
      <alignment horizontal="center" vertical="center"/>
      <protection locked="0"/>
    </xf>
    <xf numFmtId="0" fontId="43" fillId="0" borderId="0" xfId="0" applyFont="1" applyFill="1" applyAlignment="1">
      <alignment horizontal="center" vertical="center"/>
    </xf>
    <xf numFmtId="0" fontId="43" fillId="0" borderId="0" xfId="0" applyFont="1" applyFill="1" applyAlignment="1">
      <alignment horizontal="left" vertical="center"/>
    </xf>
    <xf numFmtId="0" fontId="0" fillId="0" borderId="0" xfId="0" applyFill="1" applyAlignment="1">
      <alignment horizontal="center" vertical="center"/>
    </xf>
    <xf numFmtId="0" fontId="37" fillId="0" borderId="1" xfId="0" applyFont="1" applyFill="1" applyBorder="1" applyAlignment="1">
      <alignment horizontal="center" vertical="center" shrinkToFit="1"/>
    </xf>
    <xf numFmtId="0" fontId="79" fillId="5" borderId="2" xfId="7" applyFont="1" applyFill="1" applyBorder="1" applyAlignment="1" applyProtection="1">
      <alignment horizontal="center" vertical="center"/>
      <protection locked="0"/>
    </xf>
    <xf numFmtId="0" fontId="79" fillId="5" borderId="53" xfId="7" applyFont="1" applyFill="1" applyBorder="1" applyAlignment="1" applyProtection="1">
      <alignment horizontal="center" vertical="center"/>
      <protection locked="0"/>
    </xf>
    <xf numFmtId="176" fontId="87" fillId="5" borderId="32" xfId="7" applyNumberFormat="1" applyFont="1" applyFill="1" applyBorder="1" applyAlignment="1" applyProtection="1">
      <alignment horizontal="center" vertical="center" shrinkToFit="1"/>
      <protection locked="0"/>
    </xf>
    <xf numFmtId="176" fontId="87" fillId="5" borderId="53" xfId="7" applyNumberFormat="1" applyFont="1" applyFill="1" applyBorder="1" applyAlignment="1" applyProtection="1">
      <alignment horizontal="center" vertical="center" shrinkToFit="1"/>
      <protection locked="0"/>
    </xf>
    <xf numFmtId="179" fontId="82" fillId="5" borderId="32" xfId="7" applyNumberFormat="1" applyFont="1" applyFill="1" applyBorder="1" applyAlignment="1" applyProtection="1">
      <alignment horizontal="left" vertical="center" shrinkToFit="1"/>
      <protection locked="0"/>
    </xf>
    <xf numFmtId="179" fontId="82" fillId="5" borderId="53" xfId="7" applyNumberFormat="1" applyFont="1" applyFill="1" applyBorder="1" applyAlignment="1" applyProtection="1">
      <alignment horizontal="left" vertical="center" shrinkToFit="1"/>
      <protection locked="0"/>
    </xf>
    <xf numFmtId="180" fontId="79" fillId="0" borderId="1" xfId="7" applyNumberFormat="1" applyFont="1" applyBorder="1" applyAlignment="1">
      <alignment horizontal="center" vertical="center"/>
    </xf>
    <xf numFmtId="0" fontId="51" fillId="0" borderId="0" xfId="7" applyFont="1" applyAlignment="1">
      <alignment horizontal="center" vertical="center"/>
    </xf>
    <xf numFmtId="182" fontId="37" fillId="0" borderId="90" xfId="0" applyNumberFormat="1" applyFont="1" applyFill="1" applyBorder="1" applyAlignment="1">
      <alignment horizontal="center" vertical="center"/>
    </xf>
    <xf numFmtId="0" fontId="20" fillId="3" borderId="29" xfId="9" applyFont="1" applyFill="1" applyBorder="1" applyAlignment="1" applyProtection="1">
      <alignment horizontal="left" vertical="center"/>
      <protection locked="0"/>
    </xf>
    <xf numFmtId="180" fontId="20" fillId="2" borderId="20" xfId="9" applyNumberFormat="1" applyFont="1" applyFill="1" applyBorder="1" applyAlignment="1">
      <alignment horizontal="center" vertical="center"/>
    </xf>
    <xf numFmtId="180" fontId="20" fillId="2" borderId="80" xfId="9" applyNumberFormat="1" applyFont="1" applyFill="1" applyBorder="1" applyAlignment="1">
      <alignment horizontal="center" vertical="center"/>
    </xf>
    <xf numFmtId="180" fontId="20" fillId="2" borderId="81" xfId="9" applyNumberFormat="1" applyFont="1" applyFill="1" applyBorder="1" applyAlignment="1">
      <alignment horizontal="center" vertical="center"/>
    </xf>
    <xf numFmtId="180" fontId="20" fillId="2" borderId="114" xfId="9" applyNumberFormat="1" applyFont="1" applyFill="1" applyBorder="1" applyAlignment="1">
      <alignment horizontal="center" vertical="center"/>
    </xf>
    <xf numFmtId="0" fontId="20" fillId="2" borderId="17" xfId="9" applyFont="1" applyFill="1" applyBorder="1" applyAlignment="1">
      <alignment horizontal="center" vertical="center"/>
    </xf>
    <xf numFmtId="0" fontId="20" fillId="2" borderId="1" xfId="9" applyFont="1" applyFill="1" applyBorder="1" applyAlignment="1">
      <alignment horizontal="center" vertical="center"/>
    </xf>
    <xf numFmtId="0" fontId="20" fillId="0" borderId="2" xfId="9" applyFont="1" applyBorder="1" applyAlignment="1">
      <alignment horizontal="left" vertical="center"/>
    </xf>
    <xf numFmtId="0" fontId="20" fillId="0" borderId="8" xfId="9" applyFont="1" applyBorder="1" applyAlignment="1">
      <alignment horizontal="left" vertical="center"/>
    </xf>
    <xf numFmtId="0" fontId="20" fillId="0" borderId="25" xfId="9" applyFont="1" applyBorder="1" applyAlignment="1">
      <alignment horizontal="left" vertical="center"/>
    </xf>
    <xf numFmtId="0" fontId="20" fillId="2" borderId="113" xfId="9" applyFont="1" applyFill="1" applyBorder="1" applyAlignment="1">
      <alignment horizontal="center" vertical="center"/>
    </xf>
    <xf numFmtId="0" fontId="20" fillId="2" borderId="19" xfId="9" applyFont="1" applyFill="1" applyBorder="1" applyAlignment="1">
      <alignment horizontal="center" vertical="center"/>
    </xf>
    <xf numFmtId="176" fontId="20" fillId="0" borderId="20" xfId="9" applyNumberFormat="1" applyFont="1" applyBorder="1" applyAlignment="1">
      <alignment horizontal="center" vertical="center"/>
    </xf>
    <xf numFmtId="176" fontId="20" fillId="0" borderId="81" xfId="9" applyNumberFormat="1" applyFont="1" applyBorder="1" applyAlignment="1">
      <alignment horizontal="center" vertical="center"/>
    </xf>
    <xf numFmtId="176" fontId="20" fillId="0" borderId="114" xfId="9" applyNumberFormat="1" applyFont="1" applyBorder="1" applyAlignment="1">
      <alignment horizontal="center" vertical="center"/>
    </xf>
    <xf numFmtId="0" fontId="20" fillId="3" borderId="17" xfId="9" applyFont="1" applyFill="1" applyBorder="1" applyAlignment="1" applyProtection="1">
      <alignment horizontal="left" vertical="center"/>
      <protection locked="0"/>
    </xf>
    <xf numFmtId="0" fontId="20" fillId="3" borderId="1" xfId="9" applyFont="1" applyFill="1" applyBorder="1" applyAlignment="1" applyProtection="1">
      <alignment horizontal="left" vertical="center"/>
      <protection locked="0"/>
    </xf>
    <xf numFmtId="0" fontId="20" fillId="2" borderId="83" xfId="9" applyFont="1" applyFill="1" applyBorder="1" applyAlignment="1">
      <alignment horizontal="center" vertical="center"/>
    </xf>
    <xf numFmtId="0" fontId="20" fillId="2" borderId="81" xfId="9" applyFont="1" applyFill="1" applyBorder="1" applyAlignment="1">
      <alignment horizontal="center" vertical="center"/>
    </xf>
    <xf numFmtId="0" fontId="20" fillId="2" borderId="12" xfId="9" applyFont="1" applyFill="1" applyBorder="1" applyAlignment="1">
      <alignment horizontal="center" vertical="center"/>
    </xf>
    <xf numFmtId="0" fontId="20" fillId="2" borderId="13" xfId="9" applyFont="1" applyFill="1" applyBorder="1" applyAlignment="1">
      <alignment horizontal="center" vertical="center"/>
    </xf>
    <xf numFmtId="0" fontId="20" fillId="2" borderId="15" xfId="9" applyFont="1" applyFill="1" applyBorder="1" applyAlignment="1">
      <alignment horizontal="center" vertical="center"/>
    </xf>
    <xf numFmtId="0" fontId="20" fillId="2" borderId="17" xfId="9" applyFont="1" applyFill="1" applyBorder="1" applyAlignment="1">
      <alignment horizontal="left" vertical="center"/>
    </xf>
    <xf numFmtId="0" fontId="20" fillId="2" borderId="1" xfId="9" applyFont="1" applyFill="1" applyBorder="1" applyAlignment="1">
      <alignment horizontal="left" vertical="center"/>
    </xf>
    <xf numFmtId="0" fontId="20" fillId="3" borderId="43" xfId="9" applyFont="1" applyFill="1" applyBorder="1" applyAlignment="1" applyProtection="1">
      <alignment horizontal="left" vertical="center"/>
      <protection locked="0"/>
    </xf>
    <xf numFmtId="0" fontId="20" fillId="3" borderId="8" xfId="9" applyFont="1" applyFill="1" applyBorder="1" applyAlignment="1" applyProtection="1">
      <alignment horizontal="left" vertical="center"/>
      <protection locked="0"/>
    </xf>
    <xf numFmtId="0" fontId="20" fillId="3" borderId="16" xfId="9" applyFont="1" applyFill="1" applyBorder="1" applyAlignment="1" applyProtection="1">
      <alignment horizontal="left" vertical="center"/>
      <protection locked="0"/>
    </xf>
    <xf numFmtId="0" fontId="25" fillId="3" borderId="0" xfId="9" applyFont="1" applyFill="1" applyAlignment="1" applyProtection="1">
      <alignment horizontal="center" vertical="center"/>
      <protection locked="0"/>
    </xf>
    <xf numFmtId="0" fontId="25" fillId="3" borderId="30" xfId="9" applyFont="1" applyFill="1" applyBorder="1" applyAlignment="1" applyProtection="1">
      <alignment horizontal="center" vertical="center"/>
      <protection locked="0"/>
    </xf>
    <xf numFmtId="180" fontId="20" fillId="2" borderId="116" xfId="9" applyNumberFormat="1" applyFont="1" applyFill="1" applyBorder="1" applyAlignment="1">
      <alignment horizontal="center" vertical="center"/>
    </xf>
    <xf numFmtId="180" fontId="20" fillId="2" borderId="117" xfId="9" applyNumberFormat="1" applyFont="1" applyFill="1" applyBorder="1" applyAlignment="1">
      <alignment horizontal="center" vertical="center"/>
    </xf>
    <xf numFmtId="0" fontId="20" fillId="2" borderId="14" xfId="9" applyFont="1" applyFill="1" applyBorder="1" applyAlignment="1">
      <alignment horizontal="center" vertical="center"/>
    </xf>
    <xf numFmtId="180" fontId="20" fillId="2" borderId="28" xfId="9" applyNumberFormat="1" applyFont="1" applyFill="1" applyBorder="1" applyAlignment="1">
      <alignment horizontal="center" vertical="center"/>
    </xf>
    <xf numFmtId="180" fontId="20" fillId="2" borderId="115" xfId="9" applyNumberFormat="1" applyFont="1" applyFill="1" applyBorder="1" applyAlignment="1">
      <alignment horizontal="center" vertical="center"/>
    </xf>
    <xf numFmtId="180" fontId="20" fillId="2" borderId="20" xfId="9" applyNumberFormat="1" applyFont="1" applyFill="1" applyBorder="1" applyAlignment="1">
      <alignment horizontal="left" vertical="center"/>
    </xf>
    <xf numFmtId="180" fontId="20" fillId="2" borderId="81" xfId="9" applyNumberFormat="1" applyFont="1" applyFill="1" applyBorder="1" applyAlignment="1">
      <alignment horizontal="left" vertical="center"/>
    </xf>
    <xf numFmtId="180" fontId="20" fillId="2" borderId="80" xfId="9" applyNumberFormat="1" applyFont="1" applyFill="1" applyBorder="1" applyAlignment="1">
      <alignment horizontal="left" vertical="center"/>
    </xf>
    <xf numFmtId="49" fontId="80" fillId="0" borderId="0" xfId="7" applyNumberFormat="1" applyFont="1" applyAlignment="1">
      <alignment horizontal="center" vertical="center"/>
    </xf>
    <xf numFmtId="49" fontId="51" fillId="0" borderId="0" xfId="7" applyNumberFormat="1" applyFont="1" applyAlignment="1">
      <alignment horizontal="right" vertical="center"/>
    </xf>
    <xf numFmtId="49" fontId="51" fillId="0" borderId="3" xfId="7" applyNumberFormat="1" applyFont="1" applyBorder="1" applyAlignment="1">
      <alignment horizontal="center" vertical="center" wrapText="1"/>
    </xf>
    <xf numFmtId="49" fontId="51" fillId="0" borderId="41" xfId="7" applyNumberFormat="1" applyFont="1" applyBorder="1" applyAlignment="1">
      <alignment horizontal="center" vertical="center" wrapText="1"/>
    </xf>
    <xf numFmtId="49" fontId="51" fillId="0" borderId="13" xfId="7" applyNumberFormat="1" applyFont="1" applyBorder="1" applyAlignment="1">
      <alignment horizontal="center" vertical="center" wrapText="1"/>
    </xf>
    <xf numFmtId="49" fontId="51" fillId="0" borderId="52" xfId="7" applyNumberFormat="1" applyFont="1" applyBorder="1" applyAlignment="1">
      <alignment horizontal="center" vertical="center"/>
    </xf>
    <xf numFmtId="49" fontId="51" fillId="0" borderId="39" xfId="7" applyNumberFormat="1" applyFont="1" applyBorder="1" applyAlignment="1">
      <alignment horizontal="center" vertical="center"/>
    </xf>
    <xf numFmtId="49" fontId="51" fillId="0" borderId="9" xfId="7" applyNumberFormat="1" applyFont="1" applyBorder="1" applyAlignment="1">
      <alignment horizontal="center" vertical="center"/>
    </xf>
    <xf numFmtId="49" fontId="51" fillId="0" borderId="3" xfId="7" applyNumberFormat="1" applyFont="1" applyBorder="1" applyAlignment="1">
      <alignment horizontal="center" vertical="center"/>
    </xf>
    <xf numFmtId="49" fontId="51" fillId="0" borderId="41" xfId="7" applyNumberFormat="1" applyFont="1" applyBorder="1" applyAlignment="1">
      <alignment horizontal="center" vertical="center"/>
    </xf>
    <xf numFmtId="49" fontId="51" fillId="0" borderId="13" xfId="7" applyNumberFormat="1" applyFont="1" applyBorder="1" applyAlignment="1">
      <alignment horizontal="center" vertical="center"/>
    </xf>
    <xf numFmtId="49" fontId="51" fillId="0" borderId="2" xfId="7" applyNumberFormat="1" applyFont="1" applyBorder="1" applyAlignment="1">
      <alignment horizontal="center" vertical="center"/>
    </xf>
    <xf numFmtId="49" fontId="51" fillId="0" borderId="16" xfId="7" applyNumberFormat="1" applyFont="1" applyBorder="1" applyAlignment="1">
      <alignment horizontal="center" vertical="center"/>
    </xf>
    <xf numFmtId="49" fontId="51" fillId="0" borderId="14" xfId="7" applyNumberFormat="1" applyFont="1" applyBorder="1" applyAlignment="1">
      <alignment horizontal="center" vertical="center"/>
    </xf>
    <xf numFmtId="49" fontId="51" fillId="0" borderId="1" xfId="7" applyNumberFormat="1" applyFont="1" applyBorder="1" applyAlignment="1">
      <alignment horizontal="center" vertical="center"/>
    </xf>
    <xf numFmtId="49" fontId="51" fillId="0" borderId="2" xfId="7" applyNumberFormat="1" applyFont="1" applyBorder="1" applyAlignment="1">
      <alignment horizontal="center" vertical="center" wrapText="1"/>
    </xf>
    <xf numFmtId="49" fontId="51" fillId="0" borderId="16" xfId="7" applyNumberFormat="1" applyFont="1" applyBorder="1" applyAlignment="1">
      <alignment horizontal="center" vertical="center" wrapText="1"/>
    </xf>
    <xf numFmtId="49" fontId="51" fillId="0" borderId="42" xfId="7" applyNumberFormat="1" applyFont="1" applyBorder="1" applyAlignment="1">
      <alignment horizontal="center" vertical="center"/>
    </xf>
    <xf numFmtId="49" fontId="51" fillId="0" borderId="2" xfId="7" applyNumberFormat="1" applyFont="1" applyBorder="1" applyAlignment="1">
      <alignment horizontal="left" vertical="center" wrapText="1"/>
    </xf>
    <xf numFmtId="49" fontId="51" fillId="0" borderId="16" xfId="7" applyNumberFormat="1" applyFont="1" applyBorder="1" applyAlignment="1">
      <alignment horizontal="left" vertical="center" wrapText="1"/>
    </xf>
    <xf numFmtId="180" fontId="82" fillId="0" borderId="43" xfId="0" applyNumberFormat="1" applyFont="1" applyBorder="1" applyAlignment="1">
      <alignment horizontal="center" vertical="center" wrapText="1"/>
    </xf>
    <xf numFmtId="180" fontId="82" fillId="0" borderId="16" xfId="0" applyNumberFormat="1" applyFont="1" applyBorder="1" applyAlignment="1">
      <alignment horizontal="center" vertical="center" wrapText="1"/>
    </xf>
    <xf numFmtId="180" fontId="78" fillId="0" borderId="8" xfId="1" applyNumberFormat="1" applyFont="1" applyFill="1" applyBorder="1" applyAlignment="1" applyProtection="1">
      <alignment horizontal="left" vertical="center" shrinkToFit="1"/>
    </xf>
    <xf numFmtId="180" fontId="51" fillId="0" borderId="8" xfId="0" applyNumberFormat="1" applyFont="1" applyBorder="1" applyAlignment="1">
      <alignment horizontal="left" vertical="center" shrinkToFit="1"/>
    </xf>
    <xf numFmtId="180" fontId="51" fillId="0" borderId="25" xfId="0" applyNumberFormat="1" applyFont="1" applyBorder="1" applyAlignment="1">
      <alignment horizontal="left" vertical="center" shrinkToFit="1"/>
    </xf>
    <xf numFmtId="0" fontId="82" fillId="0" borderId="67" xfId="0" applyFont="1" applyBorder="1" applyAlignment="1">
      <alignment horizontal="left" vertical="center" wrapText="1"/>
    </xf>
    <xf numFmtId="0" fontId="82" fillId="0" borderId="30" xfId="0" applyFont="1" applyBorder="1" applyAlignment="1">
      <alignment horizontal="left" vertical="center" wrapText="1"/>
    </xf>
    <xf numFmtId="0" fontId="82" fillId="0" borderId="68" xfId="0" applyFont="1" applyBorder="1" applyAlignment="1">
      <alignment horizontal="left" vertical="center" wrapText="1"/>
    </xf>
    <xf numFmtId="0" fontId="82" fillId="0" borderId="11" xfId="0" applyFont="1" applyBorder="1" applyAlignment="1">
      <alignment horizontal="left" vertical="center" wrapText="1"/>
    </xf>
    <xf numFmtId="0" fontId="82" fillId="0" borderId="0" xfId="0" applyFont="1" applyAlignment="1">
      <alignment horizontal="left" vertical="center" wrapText="1"/>
    </xf>
    <xf numFmtId="0" fontId="82" fillId="0" borderId="45" xfId="0" applyFont="1" applyBorder="1" applyAlignment="1">
      <alignment horizontal="left" vertical="center" wrapText="1"/>
    </xf>
    <xf numFmtId="180" fontId="82" fillId="0" borderId="17" xfId="0" applyNumberFormat="1" applyFont="1" applyBorder="1" applyAlignment="1">
      <alignment horizontal="center" vertical="center" wrapText="1"/>
    </xf>
    <xf numFmtId="180" fontId="82" fillId="0" borderId="1" xfId="0" applyNumberFormat="1" applyFont="1" applyBorder="1" applyAlignment="1">
      <alignment horizontal="center" vertical="center" wrapText="1"/>
    </xf>
    <xf numFmtId="180" fontId="82" fillId="0" borderId="2" xfId="0" applyNumberFormat="1" applyFont="1" applyBorder="1" applyAlignment="1">
      <alignment horizontal="left" vertical="center" wrapText="1"/>
    </xf>
    <xf numFmtId="180" fontId="82" fillId="0" borderId="8" xfId="0" applyNumberFormat="1" applyFont="1" applyBorder="1" applyAlignment="1">
      <alignment horizontal="left" vertical="center" wrapText="1"/>
    </xf>
    <xf numFmtId="180" fontId="82" fillId="0" borderId="25" xfId="0" applyNumberFormat="1" applyFont="1" applyBorder="1" applyAlignment="1">
      <alignment horizontal="left" vertical="center" wrapText="1"/>
    </xf>
    <xf numFmtId="180" fontId="51" fillId="0" borderId="27" xfId="0" applyNumberFormat="1" applyFont="1" applyBorder="1" applyAlignment="1">
      <alignment horizontal="center" vertical="center"/>
    </xf>
    <xf numFmtId="180" fontId="51" fillId="0" borderId="1" xfId="0" applyNumberFormat="1" applyFont="1" applyBorder="1" applyAlignment="1">
      <alignment horizontal="center" vertical="center"/>
    </xf>
    <xf numFmtId="180" fontId="51" fillId="0" borderId="8" xfId="0" applyNumberFormat="1" applyFont="1" applyBorder="1" applyAlignment="1">
      <alignment horizontal="center" vertical="center" shrinkToFit="1"/>
    </xf>
    <xf numFmtId="180" fontId="51" fillId="0" borderId="25" xfId="0" applyNumberFormat="1" applyFont="1" applyBorder="1" applyAlignment="1">
      <alignment horizontal="center" vertical="center" shrinkToFit="1"/>
    </xf>
    <xf numFmtId="0" fontId="82" fillId="0" borderId="65" xfId="0" applyFont="1" applyBorder="1" applyAlignment="1">
      <alignment horizontal="left" vertical="center" wrapText="1"/>
    </xf>
    <xf numFmtId="0" fontId="82" fillId="0" borderId="54" xfId="0" applyFont="1" applyBorder="1" applyAlignment="1">
      <alignment horizontal="left" vertical="center" wrapText="1"/>
    </xf>
    <xf numFmtId="0" fontId="82" fillId="0" borderId="66" xfId="0" applyFont="1" applyBorder="1" applyAlignment="1">
      <alignment horizontal="left" vertical="center" wrapText="1"/>
    </xf>
    <xf numFmtId="180" fontId="82" fillId="0" borderId="2" xfId="0" applyNumberFormat="1" applyFont="1" applyBorder="1" applyAlignment="1">
      <alignment horizontal="left" vertical="center" shrinkToFit="1"/>
    </xf>
    <xf numFmtId="180" fontId="82" fillId="0" borderId="8" xfId="0" applyNumberFormat="1" applyFont="1" applyBorder="1" applyAlignment="1">
      <alignment horizontal="left" vertical="center" shrinkToFit="1"/>
    </xf>
    <xf numFmtId="180" fontId="82" fillId="0" borderId="25" xfId="0" applyNumberFormat="1" applyFont="1" applyBorder="1" applyAlignment="1">
      <alignment horizontal="left" vertical="center" shrinkToFit="1"/>
    </xf>
    <xf numFmtId="180" fontId="51" fillId="0" borderId="2" xfId="0" applyNumberFormat="1" applyFont="1" applyBorder="1" applyAlignment="1">
      <alignment horizontal="center" vertical="center"/>
    </xf>
    <xf numFmtId="180" fontId="51" fillId="0" borderId="53" xfId="0" applyNumberFormat="1" applyFont="1" applyBorder="1" applyAlignment="1">
      <alignment horizontal="center" vertical="center"/>
    </xf>
    <xf numFmtId="180" fontId="51" fillId="0" borderId="2" xfId="0" applyNumberFormat="1" applyFont="1" applyBorder="1" applyAlignment="1">
      <alignment horizontal="left" vertical="center" wrapText="1" shrinkToFit="1"/>
    </xf>
    <xf numFmtId="180" fontId="51" fillId="0" borderId="8" xfId="0" applyNumberFormat="1" applyFont="1" applyBorder="1" applyAlignment="1">
      <alignment horizontal="left" vertical="center" wrapText="1" shrinkToFit="1"/>
    </xf>
    <xf numFmtId="180" fontId="51" fillId="0" borderId="25" xfId="0" applyNumberFormat="1" applyFont="1" applyBorder="1" applyAlignment="1">
      <alignment horizontal="left" vertical="center" wrapText="1" shrinkToFit="1"/>
    </xf>
    <xf numFmtId="180" fontId="51" fillId="0" borderId="11" xfId="0" applyNumberFormat="1" applyFont="1" applyBorder="1" applyAlignment="1">
      <alignment horizontal="center" vertical="center"/>
    </xf>
    <xf numFmtId="180" fontId="51" fillId="0" borderId="6" xfId="0" applyNumberFormat="1" applyFont="1" applyBorder="1" applyAlignment="1">
      <alignment horizontal="center" vertical="center"/>
    </xf>
    <xf numFmtId="180" fontId="51" fillId="0" borderId="65" xfId="0" applyNumberFormat="1" applyFont="1" applyBorder="1" applyAlignment="1">
      <alignment horizontal="center" vertical="center"/>
    </xf>
    <xf numFmtId="180" fontId="51" fillId="0" borderId="69" xfId="0" applyNumberFormat="1" applyFont="1" applyBorder="1" applyAlignment="1">
      <alignment horizontal="center" vertical="center"/>
    </xf>
    <xf numFmtId="180" fontId="51" fillId="0" borderId="17" xfId="0" applyNumberFormat="1" applyFont="1" applyBorder="1" applyAlignment="1">
      <alignment horizontal="center" vertical="center"/>
    </xf>
    <xf numFmtId="180" fontId="86" fillId="0" borderId="1" xfId="0" applyNumberFormat="1" applyFont="1" applyBorder="1" applyAlignment="1">
      <alignment horizontal="center" vertical="center"/>
    </xf>
    <xf numFmtId="180" fontId="86" fillId="0" borderId="2" xfId="0" applyNumberFormat="1" applyFont="1" applyBorder="1" applyAlignment="1">
      <alignment horizontal="center" vertical="center"/>
    </xf>
    <xf numFmtId="180" fontId="86" fillId="0" borderId="18" xfId="0" applyNumberFormat="1" applyFont="1" applyBorder="1" applyAlignment="1">
      <alignment horizontal="center" vertical="center"/>
    </xf>
    <xf numFmtId="180" fontId="51" fillId="0" borderId="2" xfId="0" applyNumberFormat="1" applyFont="1" applyBorder="1" applyAlignment="1">
      <alignment horizontal="left" vertical="center" shrinkToFit="1"/>
    </xf>
    <xf numFmtId="180" fontId="86" fillId="0" borderId="32" xfId="0" applyNumberFormat="1" applyFont="1" applyBorder="1" applyAlignment="1">
      <alignment horizontal="center" vertical="center" shrinkToFit="1"/>
    </xf>
    <xf numFmtId="180" fontId="86" fillId="0" borderId="25" xfId="0" applyNumberFormat="1" applyFont="1" applyBorder="1" applyAlignment="1">
      <alignment horizontal="center" vertical="center" shrinkToFit="1"/>
    </xf>
    <xf numFmtId="0" fontId="84" fillId="0" borderId="0" xfId="0" applyFont="1" applyAlignment="1">
      <alignment horizontal="center" vertical="center"/>
    </xf>
    <xf numFmtId="180" fontId="85" fillId="0" borderId="63" xfId="0" applyNumberFormat="1" applyFont="1" applyBorder="1" applyAlignment="1">
      <alignment horizontal="center" vertical="center"/>
    </xf>
    <xf numFmtId="180" fontId="85" fillId="0" borderId="64" xfId="0" applyNumberFormat="1" applyFont="1" applyBorder="1" applyAlignment="1">
      <alignment horizontal="center" vertical="center"/>
    </xf>
    <xf numFmtId="180" fontId="51" fillId="0" borderId="23" xfId="0" applyNumberFormat="1" applyFont="1" applyBorder="1" applyAlignment="1">
      <alignment horizontal="center" vertical="center"/>
    </xf>
    <xf numFmtId="180" fontId="92" fillId="0" borderId="14" xfId="0" applyNumberFormat="1" applyFont="1" applyBorder="1" applyAlignment="1">
      <alignment horizontal="center" vertical="center"/>
    </xf>
    <xf numFmtId="180" fontId="92" fillId="0" borderId="51" xfId="0" applyNumberFormat="1" applyFont="1" applyBorder="1" applyAlignment="1">
      <alignment horizontal="center" vertical="center"/>
    </xf>
    <xf numFmtId="180" fontId="51" fillId="0" borderId="1" xfId="0" applyNumberFormat="1" applyFont="1" applyBorder="1" applyAlignment="1">
      <alignment horizontal="left" vertical="center" shrinkToFit="1"/>
    </xf>
    <xf numFmtId="180" fontId="51" fillId="0" borderId="18" xfId="0" applyNumberFormat="1" applyFont="1" applyBorder="1" applyAlignment="1">
      <alignment horizontal="left" vertical="center" shrinkToFit="1"/>
    </xf>
    <xf numFmtId="180" fontId="51" fillId="0" borderId="8" xfId="0" applyNumberFormat="1" applyFont="1" applyBorder="1" applyAlignment="1">
      <alignment horizontal="left" vertical="center"/>
    </xf>
    <xf numFmtId="180" fontId="51" fillId="0" borderId="25" xfId="0" applyNumberFormat="1" applyFont="1" applyBorder="1" applyAlignment="1">
      <alignment horizontal="left" vertical="center"/>
    </xf>
    <xf numFmtId="180" fontId="86" fillId="0" borderId="2" xfId="0" applyNumberFormat="1" applyFont="1" applyBorder="1" applyAlignment="1">
      <alignment horizontal="center" vertical="center" shrinkToFit="1"/>
    </xf>
    <xf numFmtId="180" fontId="86" fillId="0" borderId="8" xfId="0" applyNumberFormat="1" applyFont="1" applyBorder="1" applyAlignment="1">
      <alignment horizontal="center" vertical="center" shrinkToFit="1"/>
    </xf>
    <xf numFmtId="180" fontId="85" fillId="0" borderId="70" xfId="0" applyNumberFormat="1" applyFont="1" applyBorder="1" applyAlignment="1">
      <alignment horizontal="right" vertical="center"/>
    </xf>
    <xf numFmtId="180" fontId="85" fillId="0" borderId="63" xfId="0" applyNumberFormat="1" applyFont="1" applyBorder="1" applyAlignment="1">
      <alignment horizontal="right" vertical="center"/>
    </xf>
    <xf numFmtId="180" fontId="86" fillId="0" borderId="63" xfId="0" applyNumberFormat="1" applyFont="1" applyBorder="1" applyAlignment="1">
      <alignment horizontal="left" vertical="center"/>
    </xf>
    <xf numFmtId="180" fontId="86" fillId="0" borderId="64" xfId="0" applyNumberFormat="1" applyFont="1" applyBorder="1" applyAlignment="1">
      <alignment horizontal="left" vertical="center"/>
    </xf>
    <xf numFmtId="180" fontId="86" fillId="0" borderId="2" xfId="0" applyNumberFormat="1" applyFont="1" applyBorder="1" applyAlignment="1">
      <alignment horizontal="right" vertical="center"/>
    </xf>
    <xf numFmtId="180" fontId="86" fillId="0" borderId="8" xfId="0" applyNumberFormat="1" applyFont="1" applyBorder="1" applyAlignment="1">
      <alignment horizontal="right" vertical="center"/>
    </xf>
    <xf numFmtId="0" fontId="86" fillId="0" borderId="0" xfId="0" applyFont="1" applyAlignment="1">
      <alignment horizontal="right" vertical="center"/>
    </xf>
    <xf numFmtId="0" fontId="84" fillId="0" borderId="0" xfId="7" applyFont="1" applyAlignment="1">
      <alignment horizontal="center" vertical="center"/>
    </xf>
    <xf numFmtId="0" fontId="51" fillId="0" borderId="22" xfId="7" applyFont="1" applyBorder="1" applyAlignment="1">
      <alignment horizontal="right" vertical="center"/>
    </xf>
    <xf numFmtId="0" fontId="51" fillId="0" borderId="0" xfId="7" applyFont="1" applyAlignment="1">
      <alignment horizontal="right" vertical="center"/>
    </xf>
    <xf numFmtId="0" fontId="51" fillId="0" borderId="8" xfId="7" applyFont="1" applyBorder="1" applyAlignment="1">
      <alignment horizontal="center" vertical="center"/>
    </xf>
    <xf numFmtId="0" fontId="51" fillId="0" borderId="53" xfId="7" applyFont="1" applyBorder="1" applyAlignment="1">
      <alignment horizontal="center" vertical="center"/>
    </xf>
    <xf numFmtId="180" fontId="51" fillId="0" borderId="32" xfId="7" applyNumberFormat="1" applyFont="1" applyBorder="1" applyAlignment="1">
      <alignment horizontal="center" vertical="center"/>
    </xf>
    <xf numFmtId="180" fontId="51" fillId="0" borderId="16" xfId="7" applyNumberFormat="1" applyFont="1" applyBorder="1" applyAlignment="1">
      <alignment horizontal="center" vertical="center"/>
    </xf>
    <xf numFmtId="180" fontId="51" fillId="0" borderId="8" xfId="7" applyNumberFormat="1" applyFont="1" applyBorder="1" applyAlignment="1">
      <alignment horizontal="center" vertical="center"/>
    </xf>
    <xf numFmtId="180" fontId="79" fillId="0" borderId="54" xfId="7" applyNumberFormat="1" applyFont="1" applyBorder="1" applyAlignment="1">
      <alignment horizontal="center" vertical="center" wrapText="1"/>
    </xf>
    <xf numFmtId="180" fontId="79" fillId="0" borderId="22" xfId="7" applyNumberFormat="1" applyFont="1" applyBorder="1" applyAlignment="1">
      <alignment horizontal="center" vertical="center" wrapText="1"/>
    </xf>
    <xf numFmtId="180" fontId="90" fillId="0" borderId="55" xfId="7" applyNumberFormat="1" applyFont="1" applyBorder="1" applyAlignment="1">
      <alignment horizontal="center" vertical="center"/>
    </xf>
    <xf numFmtId="180" fontId="90" fillId="0" borderId="56" xfId="7" applyNumberFormat="1" applyFont="1" applyBorder="1" applyAlignment="1">
      <alignment horizontal="center" vertical="center"/>
    </xf>
    <xf numFmtId="180" fontId="90" fillId="0" borderId="57" xfId="7" applyNumberFormat="1" applyFont="1" applyBorder="1" applyAlignment="1">
      <alignment horizontal="center" vertical="center"/>
    </xf>
    <xf numFmtId="180" fontId="90" fillId="0" borderId="7" xfId="7" applyNumberFormat="1" applyFont="1" applyBorder="1" applyAlignment="1">
      <alignment horizontal="center" vertical="center"/>
    </xf>
    <xf numFmtId="0" fontId="82" fillId="0" borderId="58" xfId="7" applyFont="1" applyBorder="1" applyAlignment="1">
      <alignment horizontal="center" vertical="center" wrapText="1"/>
    </xf>
    <xf numFmtId="0" fontId="82" fillId="0" borderId="33" xfId="7" applyFont="1" applyBorder="1" applyAlignment="1">
      <alignment horizontal="center" vertical="center" wrapText="1"/>
    </xf>
    <xf numFmtId="180" fontId="85" fillId="0" borderId="55" xfId="7" applyNumberFormat="1" applyFont="1" applyBorder="1" applyAlignment="1">
      <alignment horizontal="center" vertical="center" shrinkToFit="1"/>
    </xf>
    <xf numFmtId="180" fontId="85" fillId="0" borderId="59" xfId="7" applyNumberFormat="1" applyFont="1" applyBorder="1" applyAlignment="1">
      <alignment horizontal="center" vertical="center" shrinkToFit="1"/>
    </xf>
    <xf numFmtId="180" fontId="85" fillId="0" borderId="57" xfId="7" applyNumberFormat="1" applyFont="1" applyBorder="1" applyAlignment="1">
      <alignment horizontal="center" vertical="center" shrinkToFit="1"/>
    </xf>
    <xf numFmtId="180" fontId="85" fillId="0" borderId="61" xfId="7" applyNumberFormat="1" applyFont="1" applyBorder="1" applyAlignment="1">
      <alignment horizontal="center" vertical="center" shrinkToFit="1"/>
    </xf>
    <xf numFmtId="0" fontId="79" fillId="0" borderId="60" xfId="7" applyFont="1" applyBorder="1" applyAlignment="1">
      <alignment horizontal="center" vertical="center" wrapText="1"/>
    </xf>
    <xf numFmtId="0" fontId="79" fillId="0" borderId="4" xfId="7" applyFont="1" applyBorder="1" applyAlignment="1">
      <alignment horizontal="center" vertical="center" wrapText="1"/>
    </xf>
    <xf numFmtId="0" fontId="51" fillId="0" borderId="1" xfId="7" applyFont="1" applyBorder="1" applyAlignment="1">
      <alignment horizontal="center" vertical="center"/>
    </xf>
    <xf numFmtId="0" fontId="79" fillId="0" borderId="2" xfId="7" applyFont="1" applyBorder="1" applyAlignment="1">
      <alignment horizontal="center" vertical="center" shrinkToFit="1"/>
    </xf>
    <xf numFmtId="0" fontId="79" fillId="0" borderId="8" xfId="7" applyFont="1" applyBorder="1" applyAlignment="1">
      <alignment horizontal="center" vertical="center" shrinkToFit="1"/>
    </xf>
    <xf numFmtId="0" fontId="79" fillId="0" borderId="16" xfId="7" applyFont="1" applyBorder="1" applyAlignment="1">
      <alignment horizontal="center" vertical="center" shrinkToFit="1"/>
    </xf>
    <xf numFmtId="180" fontId="79" fillId="0" borderId="2" xfId="7" applyNumberFormat="1" applyFont="1" applyBorder="1" applyAlignment="1">
      <alignment horizontal="left" vertical="center" shrinkToFit="1"/>
    </xf>
    <xf numFmtId="180" fontId="79" fillId="0" borderId="8" xfId="7" applyNumberFormat="1" applyFont="1" applyBorder="1" applyAlignment="1">
      <alignment horizontal="left" vertical="center" shrinkToFit="1"/>
    </xf>
    <xf numFmtId="180" fontId="79" fillId="0" borderId="16" xfId="7" applyNumberFormat="1" applyFont="1" applyBorder="1" applyAlignment="1">
      <alignment horizontal="left" vertical="center" shrinkToFit="1"/>
    </xf>
    <xf numFmtId="0" fontId="51" fillId="0" borderId="1" xfId="7" applyFont="1" applyBorder="1" applyAlignment="1" applyProtection="1">
      <alignment horizontal="center" vertical="center" shrinkToFit="1"/>
      <protection locked="0"/>
    </xf>
    <xf numFmtId="49" fontId="79" fillId="0" borderId="1" xfId="7" applyNumberFormat="1" applyFont="1" applyBorder="1" applyAlignment="1" applyProtection="1">
      <alignment horizontal="center" vertical="center"/>
      <protection locked="0"/>
    </xf>
    <xf numFmtId="180" fontId="86" fillId="0" borderId="55" xfId="7" applyNumberFormat="1" applyFont="1" applyBorder="1" applyAlignment="1">
      <alignment vertical="center" wrapText="1"/>
    </xf>
    <xf numFmtId="180" fontId="86" fillId="0" borderId="54" xfId="7" applyNumberFormat="1" applyFont="1" applyBorder="1" applyAlignment="1">
      <alignment vertical="center" wrapText="1"/>
    </xf>
    <xf numFmtId="180" fontId="86" fillId="0" borderId="56" xfId="7" applyNumberFormat="1" applyFont="1" applyBorder="1" applyAlignment="1">
      <alignment vertical="center" wrapText="1"/>
    </xf>
    <xf numFmtId="180" fontId="86" fillId="0" borderId="57" xfId="7" applyNumberFormat="1" applyFont="1" applyBorder="1" applyAlignment="1">
      <alignment vertical="center" wrapText="1"/>
    </xf>
    <xf numFmtId="180" fontId="86" fillId="0" borderId="22" xfId="7" applyNumberFormat="1" applyFont="1" applyBorder="1" applyAlignment="1">
      <alignment vertical="center" wrapText="1"/>
    </xf>
    <xf numFmtId="180" fontId="86" fillId="0" borderId="7" xfId="7" applyNumberFormat="1" applyFont="1" applyBorder="1" applyAlignment="1">
      <alignment vertical="center" wrapText="1"/>
    </xf>
    <xf numFmtId="0" fontId="79" fillId="0" borderId="0" xfId="7" applyFont="1" applyAlignment="1">
      <alignment horizontal="center" vertical="center"/>
    </xf>
    <xf numFmtId="0" fontId="79" fillId="0" borderId="54" xfId="7" applyFont="1" applyBorder="1" applyAlignment="1">
      <alignment horizontal="center" vertical="center"/>
    </xf>
    <xf numFmtId="0" fontId="79" fillId="0" borderId="56" xfId="7" applyFont="1" applyBorder="1" applyAlignment="1">
      <alignment horizontal="center" vertical="center"/>
    </xf>
    <xf numFmtId="0" fontId="79" fillId="0" borderId="22" xfId="7" applyFont="1" applyBorder="1" applyAlignment="1">
      <alignment horizontal="center" vertical="center"/>
    </xf>
    <xf numFmtId="0" fontId="79" fillId="0" borderId="7" xfId="7" applyFont="1" applyBorder="1" applyAlignment="1">
      <alignment horizontal="center" vertical="center"/>
    </xf>
    <xf numFmtId="0" fontId="79" fillId="0" borderId="3" xfId="7" applyFont="1" applyBorder="1" applyAlignment="1">
      <alignment horizontal="center" vertical="center"/>
    </xf>
    <xf numFmtId="0" fontId="79" fillId="0" borderId="13" xfId="7" applyFont="1" applyBorder="1" applyAlignment="1">
      <alignment horizontal="center" vertical="center"/>
    </xf>
    <xf numFmtId="0" fontId="79" fillId="0" borderId="60" xfId="7" applyFont="1" applyBorder="1" applyAlignment="1">
      <alignment horizontal="center" vertical="center"/>
    </xf>
    <xf numFmtId="0" fontId="79" fillId="0" borderId="4" xfId="7" applyFont="1" applyBorder="1" applyAlignment="1">
      <alignment horizontal="center" vertical="center"/>
    </xf>
    <xf numFmtId="49" fontId="87" fillId="0" borderId="55" xfId="7" applyNumberFormat="1" applyFont="1" applyBorder="1" applyAlignment="1">
      <alignment horizontal="center" vertical="center"/>
    </xf>
    <xf numFmtId="49" fontId="87" fillId="0" borderId="57" xfId="7" applyNumberFormat="1" applyFont="1" applyBorder="1" applyAlignment="1">
      <alignment horizontal="center" vertical="center"/>
    </xf>
    <xf numFmtId="0" fontId="79" fillId="0" borderId="2" xfId="7" applyFont="1" applyBorder="1" applyAlignment="1">
      <alignment horizontal="center" vertical="center"/>
    </xf>
    <xf numFmtId="0" fontId="79" fillId="0" borderId="8" xfId="7" applyFont="1" applyBorder="1" applyAlignment="1">
      <alignment horizontal="center" vertical="center"/>
    </xf>
    <xf numFmtId="0" fontId="79" fillId="0" borderId="16" xfId="7" applyFont="1" applyBorder="1" applyAlignment="1">
      <alignment horizontal="center" vertical="center"/>
    </xf>
    <xf numFmtId="0" fontId="79" fillId="0" borderId="59" xfId="7" applyFont="1" applyBorder="1" applyAlignment="1">
      <alignment horizontal="center" vertical="center"/>
    </xf>
    <xf numFmtId="0" fontId="79" fillId="0" borderId="61" xfId="7" applyFont="1" applyBorder="1" applyAlignment="1">
      <alignment horizontal="center" vertical="center"/>
    </xf>
    <xf numFmtId="0" fontId="79" fillId="0" borderId="62" xfId="7" applyFont="1" applyBorder="1" applyAlignment="1">
      <alignment horizontal="center" vertical="center"/>
    </xf>
    <xf numFmtId="0" fontId="79" fillId="0" borderId="10" xfId="7" applyFont="1" applyBorder="1" applyAlignment="1">
      <alignment horizontal="center" vertical="center"/>
    </xf>
    <xf numFmtId="180" fontId="79" fillId="5" borderId="2" xfId="7" applyNumberFormat="1" applyFont="1" applyFill="1" applyBorder="1" applyAlignment="1" applyProtection="1">
      <alignment horizontal="left" vertical="center" shrinkToFit="1"/>
      <protection locked="0"/>
    </xf>
    <xf numFmtId="180" fontId="79" fillId="5" borderId="8" xfId="7" applyNumberFormat="1" applyFont="1" applyFill="1" applyBorder="1" applyAlignment="1" applyProtection="1">
      <alignment horizontal="left" vertical="center" shrinkToFit="1"/>
      <protection locked="0"/>
    </xf>
    <xf numFmtId="180" fontId="79" fillId="5" borderId="16" xfId="7" applyNumberFormat="1" applyFont="1" applyFill="1" applyBorder="1" applyAlignment="1" applyProtection="1">
      <alignment horizontal="left" vertical="center" shrinkToFit="1"/>
      <protection locked="0"/>
    </xf>
    <xf numFmtId="0" fontId="51" fillId="5" borderId="1" xfId="7" applyFont="1" applyFill="1" applyBorder="1" applyAlignment="1" applyProtection="1">
      <alignment horizontal="center" vertical="center" shrinkToFit="1"/>
      <protection locked="0"/>
    </xf>
    <xf numFmtId="49" fontId="79" fillId="5" borderId="1" xfId="7" quotePrefix="1" applyNumberFormat="1" applyFont="1" applyFill="1" applyBorder="1" applyAlignment="1" applyProtection="1">
      <alignment horizontal="center" vertical="center"/>
      <protection locked="0"/>
    </xf>
    <xf numFmtId="49" fontId="79" fillId="5" borderId="1" xfId="7" applyNumberFormat="1" applyFont="1" applyFill="1" applyBorder="1" applyAlignment="1" applyProtection="1">
      <alignment horizontal="center" vertical="center"/>
      <protection locked="0"/>
    </xf>
    <xf numFmtId="0" fontId="87" fillId="0" borderId="95" xfId="7" applyFont="1" applyBorder="1" applyAlignment="1">
      <alignment horizontal="center" vertical="center" wrapText="1" shrinkToFit="1"/>
    </xf>
    <xf numFmtId="0" fontId="87" fillId="0" borderId="96" xfId="7" applyFont="1" applyBorder="1" applyAlignment="1">
      <alignment horizontal="center" vertical="center" wrapText="1" shrinkToFit="1"/>
    </xf>
    <xf numFmtId="0" fontId="51" fillId="0" borderId="56" xfId="7" applyFont="1" applyBorder="1" applyAlignment="1">
      <alignment horizontal="center" vertical="center"/>
    </xf>
    <xf numFmtId="0" fontId="51" fillId="0" borderId="7" xfId="7" applyFont="1" applyBorder="1" applyAlignment="1">
      <alignment horizontal="center" vertical="center"/>
    </xf>
    <xf numFmtId="0" fontId="51" fillId="0" borderId="3" xfId="7" applyFont="1" applyBorder="1" applyAlignment="1">
      <alignment horizontal="center" vertical="center"/>
    </xf>
    <xf numFmtId="0" fontId="51" fillId="0" borderId="13" xfId="7" applyFont="1" applyBorder="1" applyAlignment="1">
      <alignment horizontal="center" vertical="center"/>
    </xf>
    <xf numFmtId="0" fontId="79" fillId="0" borderId="53" xfId="7" applyFont="1" applyBorder="1" applyAlignment="1">
      <alignment horizontal="center" vertical="center"/>
    </xf>
    <xf numFmtId="180" fontId="87" fillId="0" borderId="32" xfId="7" applyNumberFormat="1" applyFont="1" applyBorder="1" applyAlignment="1">
      <alignment horizontal="center" vertical="center" shrinkToFit="1"/>
    </xf>
    <xf numFmtId="180" fontId="87" fillId="0" borderId="53" xfId="7" applyNumberFormat="1" applyFont="1" applyBorder="1" applyAlignment="1">
      <alignment horizontal="center" vertical="center" shrinkToFit="1"/>
    </xf>
    <xf numFmtId="179" fontId="82" fillId="5" borderId="5" xfId="7" applyNumberFormat="1" applyFont="1" applyFill="1" applyBorder="1" applyAlignment="1" applyProtection="1">
      <alignment horizontal="left" vertical="center" shrinkToFit="1"/>
      <protection locked="0"/>
    </xf>
    <xf numFmtId="49" fontId="79" fillId="0" borderId="52" xfId="7" applyNumberFormat="1" applyFont="1" applyBorder="1" applyAlignment="1">
      <alignment horizontal="center" vertical="center"/>
    </xf>
    <xf numFmtId="49" fontId="79" fillId="0" borderId="59" xfId="7" applyNumberFormat="1" applyFont="1" applyBorder="1" applyAlignment="1">
      <alignment horizontal="center" vertical="center"/>
    </xf>
    <xf numFmtId="49" fontId="79" fillId="0" borderId="9" xfId="7" applyNumberFormat="1" applyFont="1" applyBorder="1" applyAlignment="1">
      <alignment horizontal="center" vertical="center"/>
    </xf>
    <xf numFmtId="49" fontId="79" fillId="0" borderId="61" xfId="7" applyNumberFormat="1" applyFont="1" applyBorder="1" applyAlignment="1">
      <alignment horizontal="center" vertical="center"/>
    </xf>
    <xf numFmtId="49" fontId="79" fillId="0" borderId="60" xfId="7" applyNumberFormat="1" applyFont="1" applyBorder="1" applyAlignment="1">
      <alignment horizontal="center" vertical="center"/>
    </xf>
    <xf numFmtId="49" fontId="79" fillId="0" borderId="4" xfId="7" applyNumberFormat="1" applyFont="1" applyBorder="1" applyAlignment="1">
      <alignment horizontal="center" vertical="center"/>
    </xf>
    <xf numFmtId="49" fontId="79" fillId="0" borderId="55" xfId="7" applyNumberFormat="1" applyFont="1" applyBorder="1" applyAlignment="1">
      <alignment horizontal="center" vertical="center"/>
    </xf>
    <xf numFmtId="49" fontId="79" fillId="0" borderId="57" xfId="7" applyNumberFormat="1" applyFont="1" applyBorder="1" applyAlignment="1">
      <alignment horizontal="center" vertical="center"/>
    </xf>
    <xf numFmtId="49" fontId="88" fillId="0" borderId="60" xfId="7" applyNumberFormat="1" applyFont="1" applyBorder="1" applyAlignment="1">
      <alignment horizontal="center" vertical="center"/>
    </xf>
    <xf numFmtId="49" fontId="88" fillId="0" borderId="4" xfId="7" applyNumberFormat="1" applyFont="1" applyBorder="1" applyAlignment="1">
      <alignment horizontal="center" vertical="center"/>
    </xf>
    <xf numFmtId="0" fontId="79" fillId="0" borderId="55" xfId="7" applyFont="1" applyBorder="1" applyAlignment="1">
      <alignment horizontal="center" vertical="center"/>
    </xf>
    <xf numFmtId="0" fontId="79" fillId="0" borderId="57" xfId="7" applyFont="1" applyBorder="1" applyAlignment="1">
      <alignment horizontal="center" vertical="center"/>
    </xf>
    <xf numFmtId="179" fontId="82" fillId="5" borderId="32" xfId="7" applyNumberFormat="1" applyFont="1" applyFill="1" applyBorder="1" applyAlignment="1" applyProtection="1">
      <alignment horizontal="left" vertical="center" shrinkToFit="1"/>
      <protection locked="0"/>
    </xf>
    <xf numFmtId="179" fontId="82" fillId="5" borderId="53" xfId="7" applyNumberFormat="1" applyFont="1" applyFill="1" applyBorder="1" applyAlignment="1" applyProtection="1">
      <alignment horizontal="left" vertical="center" shrinkToFit="1"/>
      <protection locked="0"/>
    </xf>
    <xf numFmtId="0" fontId="79" fillId="5" borderId="2" xfId="7" applyFont="1" applyFill="1" applyBorder="1" applyAlignment="1" applyProtection="1">
      <alignment horizontal="center" vertical="center"/>
      <protection locked="0"/>
    </xf>
    <xf numFmtId="0" fontId="79" fillId="5" borderId="53" xfId="7" applyFont="1" applyFill="1" applyBorder="1" applyAlignment="1" applyProtection="1">
      <alignment horizontal="center" vertical="center"/>
      <protection locked="0"/>
    </xf>
    <xf numFmtId="176" fontId="87" fillId="5" borderId="32" xfId="7" applyNumberFormat="1" applyFont="1" applyFill="1" applyBorder="1" applyAlignment="1" applyProtection="1">
      <alignment horizontal="center" vertical="center" shrinkToFit="1"/>
      <protection locked="0"/>
    </xf>
    <xf numFmtId="176" fontId="87" fillId="5" borderId="53" xfId="7" applyNumberFormat="1" applyFont="1" applyFill="1" applyBorder="1" applyAlignment="1" applyProtection="1">
      <alignment horizontal="center" vertical="center" shrinkToFit="1"/>
      <protection locked="0"/>
    </xf>
    <xf numFmtId="0" fontId="87" fillId="0" borderId="56" xfId="7" applyFont="1" applyBorder="1" applyAlignment="1">
      <alignment horizontal="center" vertical="center" wrapText="1" shrinkToFit="1"/>
    </xf>
    <xf numFmtId="0" fontId="87" fillId="0" borderId="7" xfId="7" applyFont="1" applyBorder="1" applyAlignment="1">
      <alignment horizontal="center" vertical="center" wrapText="1" shrinkToFit="1"/>
    </xf>
    <xf numFmtId="0" fontId="79" fillId="0" borderId="52" xfId="7" applyFont="1" applyBorder="1" applyAlignment="1">
      <alignment horizontal="center" vertical="center"/>
    </xf>
    <xf numFmtId="0" fontId="79" fillId="0" borderId="9" xfId="7" applyFont="1" applyBorder="1" applyAlignment="1">
      <alignment horizontal="center" vertical="center"/>
    </xf>
    <xf numFmtId="49" fontId="79" fillId="0" borderId="58" xfId="7" applyNumberFormat="1" applyFont="1" applyBorder="1" applyAlignment="1">
      <alignment horizontal="center" vertical="center"/>
    </xf>
    <xf numFmtId="49" fontId="79" fillId="0" borderId="33" xfId="7" applyNumberFormat="1" applyFont="1" applyBorder="1" applyAlignment="1">
      <alignment horizontal="center" vertical="center"/>
    </xf>
    <xf numFmtId="180" fontId="82" fillId="0" borderId="8" xfId="7" applyNumberFormat="1" applyFont="1" applyBorder="1" applyAlignment="1">
      <alignment horizontal="center" vertical="center" wrapText="1" shrinkToFit="1"/>
    </xf>
    <xf numFmtId="180" fontId="82" fillId="0" borderId="53" xfId="7" applyNumberFormat="1" applyFont="1" applyBorder="1" applyAlignment="1">
      <alignment horizontal="center" vertical="center" wrapText="1" shrinkToFit="1"/>
    </xf>
    <xf numFmtId="180" fontId="82" fillId="0" borderId="32" xfId="7" applyNumberFormat="1" applyFont="1" applyBorder="1" applyAlignment="1">
      <alignment horizontal="center" vertical="center" wrapText="1" shrinkToFit="1"/>
    </xf>
    <xf numFmtId="0" fontId="82" fillId="0" borderId="32" xfId="7" applyFont="1" applyBorder="1" applyAlignment="1">
      <alignment vertical="center" wrapText="1" shrinkToFit="1"/>
    </xf>
    <xf numFmtId="0" fontId="82" fillId="0" borderId="53" xfId="7" applyFont="1" applyBorder="1" applyAlignment="1">
      <alignment vertical="center" wrapText="1" shrinkToFit="1"/>
    </xf>
    <xf numFmtId="0" fontId="82" fillId="0" borderId="8" xfId="7" applyFont="1" applyBorder="1" applyAlignment="1">
      <alignment vertical="center" wrapText="1" shrinkToFit="1"/>
    </xf>
    <xf numFmtId="0" fontId="82" fillId="0" borderId="0" xfId="4" applyFont="1" applyAlignment="1">
      <alignment horizontal="left" vertical="center" wrapText="1"/>
    </xf>
    <xf numFmtId="0" fontId="51" fillId="0" borderId="0" xfId="7" applyFont="1" applyAlignment="1">
      <alignment horizontal="center" vertical="center"/>
    </xf>
    <xf numFmtId="0" fontId="51" fillId="0" borderId="0" xfId="7" applyFont="1" applyAlignment="1">
      <alignment horizontal="center" vertical="center" wrapText="1"/>
    </xf>
    <xf numFmtId="180" fontId="51" fillId="0" borderId="1" xfId="7" applyNumberFormat="1" applyFont="1" applyBorder="1" applyAlignment="1">
      <alignment horizontal="center" vertical="center" shrinkToFit="1"/>
    </xf>
    <xf numFmtId="180" fontId="79" fillId="0" borderId="1" xfId="7" applyNumberFormat="1" applyFont="1" applyBorder="1" applyAlignment="1">
      <alignment horizontal="center" vertical="center"/>
    </xf>
    <xf numFmtId="0" fontId="51" fillId="0" borderId="2" xfId="7" applyFont="1" applyBorder="1" applyAlignment="1">
      <alignment horizontal="center" vertical="center"/>
    </xf>
    <xf numFmtId="180" fontId="79" fillId="0" borderId="52" xfId="7" applyNumberFormat="1" applyFont="1" applyBorder="1" applyAlignment="1">
      <alignment horizontal="center" vertical="center" wrapText="1"/>
    </xf>
    <xf numFmtId="180" fontId="79" fillId="0" borderId="9" xfId="7" applyNumberFormat="1" applyFont="1" applyBorder="1" applyAlignment="1">
      <alignment horizontal="center" vertical="center" wrapText="1"/>
    </xf>
    <xf numFmtId="180" fontId="79" fillId="0" borderId="55" xfId="7" applyNumberFormat="1" applyFont="1" applyBorder="1" applyAlignment="1">
      <alignment horizontal="center" vertical="center" shrinkToFit="1"/>
    </xf>
    <xf numFmtId="180" fontId="79" fillId="0" borderId="59" xfId="7" applyNumberFormat="1" applyFont="1" applyBorder="1" applyAlignment="1">
      <alignment horizontal="center" vertical="center" shrinkToFit="1"/>
    </xf>
    <xf numFmtId="0" fontId="28" fillId="0" borderId="75" xfId="0" applyFont="1" applyBorder="1" applyAlignment="1">
      <alignment horizontal="center" vertical="center"/>
    </xf>
    <xf numFmtId="0" fontId="28" fillId="0" borderId="44" xfId="0" applyFont="1" applyBorder="1" applyAlignment="1">
      <alignment horizontal="center" vertical="center"/>
    </xf>
    <xf numFmtId="0" fontId="12" fillId="0" borderId="13" xfId="0" applyFont="1" applyBorder="1" applyAlignment="1">
      <alignment horizontal="center" vertical="distributed" textRotation="255"/>
    </xf>
    <xf numFmtId="0" fontId="12" fillId="0" borderId="1" xfId="0" applyFont="1" applyBorder="1" applyAlignment="1">
      <alignment horizontal="center" vertical="distributed" textRotation="255"/>
    </xf>
    <xf numFmtId="0" fontId="12" fillId="0" borderId="3" xfId="0" applyFont="1" applyBorder="1" applyAlignment="1">
      <alignment horizontal="center" vertical="distributed" textRotation="255"/>
    </xf>
    <xf numFmtId="49"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20" fillId="0" borderId="0" xfId="0" applyFont="1">
      <alignment vertical="center"/>
    </xf>
    <xf numFmtId="0" fontId="12" fillId="0" borderId="0" xfId="0" applyFont="1">
      <alignment vertical="center"/>
    </xf>
    <xf numFmtId="180" fontId="20" fillId="0" borderId="35" xfId="0" applyNumberFormat="1" applyFont="1" applyBorder="1" applyAlignment="1">
      <alignment horizontal="left" vertical="center" shrinkToFit="1"/>
    </xf>
    <xf numFmtId="180" fontId="20" fillId="0" borderId="29" xfId="0" applyNumberFormat="1" applyFont="1" applyBorder="1" applyAlignment="1">
      <alignment horizontal="left" vertical="center" shrinkToFit="1"/>
    </xf>
    <xf numFmtId="180" fontId="20" fillId="0" borderId="9" xfId="0" applyNumberFormat="1" applyFont="1" applyBorder="1" applyAlignment="1">
      <alignment horizontal="left" vertical="center" shrinkToFit="1"/>
    </xf>
    <xf numFmtId="180" fontId="20" fillId="0" borderId="22" xfId="0" applyNumberFormat="1" applyFont="1" applyBorder="1" applyAlignment="1">
      <alignment horizontal="left" vertical="center" shrinkToFit="1"/>
    </xf>
    <xf numFmtId="49" fontId="28" fillId="0" borderId="76" xfId="0" applyNumberFormat="1" applyFont="1" applyBorder="1" applyAlignment="1">
      <alignment horizontal="center" vertical="center"/>
    </xf>
    <xf numFmtId="0" fontId="28" fillId="0" borderId="77" xfId="0" applyFont="1" applyBorder="1" applyAlignment="1">
      <alignment horizontal="center" vertical="center"/>
    </xf>
    <xf numFmtId="0" fontId="12" fillId="0" borderId="15" xfId="0" applyFont="1" applyBorder="1" applyAlignment="1">
      <alignment horizontal="center" vertical="distributed" textRotation="255"/>
    </xf>
    <xf numFmtId="0" fontId="12" fillId="0" borderId="18" xfId="0" applyFont="1" applyBorder="1" applyAlignment="1">
      <alignment horizontal="center" vertical="distributed" textRotation="255"/>
    </xf>
    <xf numFmtId="0" fontId="12" fillId="0" borderId="78" xfId="0" applyFont="1" applyBorder="1" applyAlignment="1">
      <alignment horizontal="center" vertical="distributed" textRotation="255"/>
    </xf>
    <xf numFmtId="14" fontId="12" fillId="0" borderId="1" xfId="0" applyNumberFormat="1" applyFont="1" applyBorder="1" applyAlignment="1">
      <alignment horizontal="center" vertical="center" shrinkToFit="1"/>
    </xf>
    <xf numFmtId="180" fontId="12" fillId="0" borderId="1" xfId="0" applyNumberFormat="1" applyFont="1" applyBorder="1" applyAlignment="1">
      <alignment horizontal="center" vertical="center"/>
    </xf>
    <xf numFmtId="180" fontId="12" fillId="0" borderId="2" xfId="0" applyNumberFormat="1" applyFont="1" applyBorder="1" applyAlignment="1">
      <alignment horizontal="center" vertic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49" fontId="12" fillId="0" borderId="2" xfId="0" applyNumberFormat="1" applyFont="1" applyBorder="1" applyAlignment="1">
      <alignment horizontal="center" vertical="center"/>
    </xf>
    <xf numFmtId="0" fontId="12" fillId="0" borderId="16" xfId="0" applyFont="1" applyBorder="1" applyAlignment="1">
      <alignment horizontal="center" vertical="center"/>
    </xf>
    <xf numFmtId="180" fontId="12" fillId="0" borderId="2" xfId="0" applyNumberFormat="1" applyFont="1" applyBorder="1" applyAlignment="1">
      <alignment horizontal="center" vertical="center" shrinkToFit="1"/>
    </xf>
    <xf numFmtId="180" fontId="12" fillId="0" borderId="8" xfId="0" applyNumberFormat="1" applyFont="1" applyBorder="1" applyAlignment="1">
      <alignment horizontal="center" vertical="center" shrinkToFit="1"/>
    </xf>
    <xf numFmtId="180" fontId="12" fillId="0" borderId="16" xfId="0" applyNumberFormat="1" applyFont="1" applyBorder="1" applyAlignment="1">
      <alignment horizontal="center" vertical="center" shrinkToFit="1"/>
    </xf>
    <xf numFmtId="180" fontId="12" fillId="0" borderId="1" xfId="0" applyNumberFormat="1" applyFont="1" applyBorder="1" applyAlignment="1">
      <alignment horizontal="center" vertical="center" shrinkToFit="1"/>
    </xf>
    <xf numFmtId="180" fontId="24" fillId="0" borderId="35" xfId="0" applyNumberFormat="1" applyFont="1" applyBorder="1" applyAlignment="1">
      <alignment horizontal="center" vertical="center" shrinkToFit="1"/>
    </xf>
    <xf numFmtId="180" fontId="24" fillId="0" borderId="29" xfId="0" applyNumberFormat="1" applyFont="1" applyBorder="1" applyAlignment="1">
      <alignment horizontal="center" vertical="center" shrinkToFit="1"/>
    </xf>
    <xf numFmtId="180" fontId="24" fillId="0" borderId="36" xfId="0" applyNumberFormat="1" applyFont="1" applyBorder="1" applyAlignment="1">
      <alignment horizontal="center" vertical="center" shrinkToFit="1"/>
    </xf>
    <xf numFmtId="180" fontId="12" fillId="0" borderId="9" xfId="0" applyNumberFormat="1" applyFont="1" applyBorder="1" applyAlignment="1">
      <alignment horizontal="center" vertical="center" shrinkToFit="1"/>
    </xf>
    <xf numFmtId="180" fontId="12" fillId="0" borderId="22" xfId="0" applyNumberFormat="1" applyFont="1" applyBorder="1" applyAlignment="1">
      <alignment horizontal="center" vertical="center" shrinkToFit="1"/>
    </xf>
    <xf numFmtId="180" fontId="12" fillId="0" borderId="7" xfId="0" applyNumberFormat="1" applyFont="1" applyBorder="1" applyAlignment="1">
      <alignment horizontal="center" vertical="center" shrinkToFit="1"/>
    </xf>
    <xf numFmtId="0" fontId="24" fillId="0" borderId="69" xfId="0" applyFont="1" applyBorder="1" applyAlignment="1">
      <alignment horizontal="center" vertical="center"/>
    </xf>
    <xf numFmtId="0" fontId="12" fillId="0" borderId="22" xfId="0" applyFont="1" applyBorder="1">
      <alignment vertical="center"/>
    </xf>
    <xf numFmtId="0" fontId="12" fillId="0" borderId="7" xfId="0" applyFont="1" applyBorder="1">
      <alignment vertical="center"/>
    </xf>
    <xf numFmtId="180" fontId="12" fillId="0" borderId="19" xfId="0" applyNumberFormat="1" applyFont="1" applyBorder="1" applyAlignment="1">
      <alignment horizontal="center" vertical="center"/>
    </xf>
    <xf numFmtId="180" fontId="12" fillId="0" borderId="20" xfId="0" applyNumberFormat="1" applyFont="1" applyBorder="1" applyAlignment="1">
      <alignment horizontal="center" vertical="center"/>
    </xf>
    <xf numFmtId="0" fontId="12" fillId="0" borderId="2" xfId="0" applyFont="1" applyBorder="1" applyAlignment="1">
      <alignment horizontal="center" vertical="center"/>
    </xf>
    <xf numFmtId="180" fontId="12" fillId="0" borderId="79" xfId="0" applyNumberFormat="1" applyFont="1" applyBorder="1" applyAlignment="1">
      <alignment horizontal="center" vertical="center" shrinkToFit="1"/>
    </xf>
    <xf numFmtId="180" fontId="12" fillId="0" borderId="52" xfId="0" applyNumberFormat="1" applyFont="1" applyBorder="1" applyAlignment="1">
      <alignment horizontal="center" vertical="center"/>
    </xf>
    <xf numFmtId="180" fontId="12" fillId="0" borderId="54" xfId="0" applyNumberFormat="1" applyFont="1" applyBorder="1" applyAlignment="1">
      <alignment horizontal="center" vertical="center"/>
    </xf>
    <xf numFmtId="180" fontId="12" fillId="0" borderId="56" xfId="0" applyNumberFormat="1" applyFont="1" applyBorder="1" applyAlignment="1">
      <alignment horizontal="center" vertical="center"/>
    </xf>
    <xf numFmtId="180" fontId="12" fillId="0" borderId="72" xfId="0" applyNumberFormat="1" applyFont="1" applyBorder="1" applyAlignment="1">
      <alignment horizontal="center" vertical="center"/>
    </xf>
    <xf numFmtId="180" fontId="12" fillId="0" borderId="30" xfId="0" applyNumberFormat="1" applyFont="1" applyBorder="1" applyAlignment="1">
      <alignment horizontal="center" vertical="center"/>
    </xf>
    <xf numFmtId="180" fontId="12" fillId="0" borderId="74" xfId="0" applyNumberFormat="1" applyFont="1" applyBorder="1" applyAlignment="1">
      <alignment horizontal="center" vertical="center"/>
    </xf>
    <xf numFmtId="0" fontId="12" fillId="0" borderId="22" xfId="0" applyFont="1" applyBorder="1" applyAlignment="1">
      <alignment horizontal="center" vertical="center"/>
    </xf>
    <xf numFmtId="0" fontId="12" fillId="0" borderId="54" xfId="0" applyFont="1" applyBorder="1" applyAlignment="1">
      <alignment horizontal="center" vertical="center"/>
    </xf>
    <xf numFmtId="177" fontId="12" fillId="0" borderId="1" xfId="0" applyNumberFormat="1" applyFont="1" applyBorder="1" applyAlignment="1">
      <alignment horizontal="center" vertical="center" shrinkToFit="1"/>
    </xf>
    <xf numFmtId="49" fontId="50" fillId="0" borderId="1" xfId="0" applyNumberFormat="1" applyFont="1" applyBorder="1" applyAlignment="1">
      <alignment vertical="center" wrapText="1"/>
    </xf>
    <xf numFmtId="0" fontId="50" fillId="0" borderId="1" xfId="0" applyFont="1" applyBorder="1" applyAlignment="1">
      <alignment vertical="center" wrapText="1"/>
    </xf>
    <xf numFmtId="177" fontId="12" fillId="0" borderId="52" xfId="0" applyNumberFormat="1" applyFont="1" applyBorder="1" applyAlignment="1">
      <alignment horizontal="center" vertical="center" shrinkToFit="1"/>
    </xf>
    <xf numFmtId="177" fontId="12" fillId="0" borderId="56" xfId="0" applyNumberFormat="1" applyFont="1" applyBorder="1" applyAlignment="1">
      <alignment horizontal="center" vertical="center" shrinkToFit="1"/>
    </xf>
    <xf numFmtId="177" fontId="12" fillId="0" borderId="9" xfId="0" applyNumberFormat="1" applyFont="1" applyBorder="1" applyAlignment="1">
      <alignment horizontal="center" vertical="center" shrinkToFit="1"/>
    </xf>
    <xf numFmtId="177" fontId="12" fillId="0" borderId="7" xfId="0" applyNumberFormat="1" applyFont="1" applyBorder="1" applyAlignment="1">
      <alignment horizontal="center" vertical="center" shrinkToFit="1"/>
    </xf>
    <xf numFmtId="0" fontId="13" fillId="0" borderId="0" xfId="0" applyFont="1" applyAlignment="1">
      <alignment horizontal="left" vertical="center"/>
    </xf>
    <xf numFmtId="180" fontId="50" fillId="0" borderId="2" xfId="0" applyNumberFormat="1" applyFont="1" applyBorder="1" applyAlignment="1">
      <alignment horizontal="left" vertical="center" wrapText="1" shrinkToFit="1"/>
    </xf>
    <xf numFmtId="180" fontId="50" fillId="0" borderId="8" xfId="0" applyNumberFormat="1" applyFont="1" applyBorder="1" applyAlignment="1">
      <alignment horizontal="left" vertical="center" wrapText="1" shrinkToFit="1"/>
    </xf>
    <xf numFmtId="180" fontId="50" fillId="0" borderId="16" xfId="0" applyNumberFormat="1" applyFont="1" applyBorder="1" applyAlignment="1">
      <alignment horizontal="left" vertical="center" wrapText="1" shrinkToFit="1"/>
    </xf>
    <xf numFmtId="177" fontId="12" fillId="0" borderId="2" xfId="0" applyNumberFormat="1" applyFont="1" applyBorder="1" applyAlignment="1">
      <alignment horizontal="center" vertical="center" shrinkToFit="1"/>
    </xf>
    <xf numFmtId="177" fontId="12" fillId="0" borderId="16" xfId="0" applyNumberFormat="1" applyFont="1" applyBorder="1" applyAlignment="1">
      <alignment horizontal="center" vertical="center" shrinkToFit="1"/>
    </xf>
    <xf numFmtId="49" fontId="50" fillId="0" borderId="2" xfId="0" applyNumberFormat="1" applyFont="1" applyBorder="1" applyAlignment="1">
      <alignment vertical="center" wrapText="1" shrinkToFit="1"/>
    </xf>
    <xf numFmtId="0" fontId="50" fillId="0" borderId="8" xfId="0" applyFont="1" applyBorder="1" applyAlignment="1">
      <alignment vertical="center" wrapText="1" shrinkToFit="1"/>
    </xf>
    <xf numFmtId="0" fontId="50" fillId="0" borderId="16" xfId="0" applyFont="1" applyBorder="1" applyAlignment="1">
      <alignment vertical="center" wrapText="1" shrinkToFit="1"/>
    </xf>
    <xf numFmtId="0" fontId="12" fillId="0" borderId="8" xfId="0" applyFont="1" applyBorder="1" applyAlignment="1">
      <alignment horizontal="center" vertical="center"/>
    </xf>
    <xf numFmtId="180" fontId="6" fillId="0" borderId="2" xfId="0" applyNumberFormat="1" applyFont="1" applyBorder="1" applyAlignment="1">
      <alignment horizontal="center" vertical="center"/>
    </xf>
    <xf numFmtId="180" fontId="6" fillId="0" borderId="8" xfId="0" applyNumberFormat="1" applyFont="1" applyBorder="1" applyAlignment="1">
      <alignment horizontal="center" vertical="center"/>
    </xf>
    <xf numFmtId="180" fontId="6" fillId="0" borderId="79" xfId="0" applyNumberFormat="1" applyFont="1" applyBorder="1" applyAlignment="1">
      <alignment horizontal="center" vertical="center"/>
    </xf>
    <xf numFmtId="0" fontId="6" fillId="0" borderId="0" xfId="0" applyFont="1" applyAlignment="1">
      <alignment horizontal="center" vertical="center"/>
    </xf>
    <xf numFmtId="0" fontId="6" fillId="0" borderId="40" xfId="0" applyFont="1" applyBorder="1" applyAlignment="1">
      <alignment horizontal="center" vertical="center"/>
    </xf>
    <xf numFmtId="0" fontId="12" fillId="0" borderId="14" xfId="0" applyFont="1" applyBorder="1" applyAlignment="1">
      <alignment horizontal="center" vertical="center"/>
    </xf>
    <xf numFmtId="0" fontId="12" fillId="0" borderId="28" xfId="0" applyFont="1" applyBorder="1" applyAlignment="1">
      <alignment horizontal="center" vertical="center"/>
    </xf>
    <xf numFmtId="180" fontId="12" fillId="0" borderId="78" xfId="0" applyNumberFormat="1" applyFont="1" applyBorder="1" applyAlignment="1">
      <alignment horizontal="center" vertical="center" shrinkToFit="1"/>
    </xf>
    <xf numFmtId="180" fontId="12" fillId="0" borderId="15" xfId="0" applyNumberFormat="1" applyFont="1" applyBorder="1" applyAlignment="1">
      <alignment horizontal="center" vertical="center" shrinkToFit="1"/>
    </xf>
    <xf numFmtId="0" fontId="39" fillId="0" borderId="11" xfId="0" applyFont="1" applyBorder="1" applyAlignment="1">
      <alignment horizontal="center" vertical="center" wrapText="1"/>
    </xf>
    <xf numFmtId="0" fontId="45" fillId="0" borderId="11" xfId="0" applyFont="1" applyBorder="1" applyAlignment="1">
      <alignment horizontal="center" vertical="center" wrapText="1"/>
    </xf>
    <xf numFmtId="0" fontId="12" fillId="0" borderId="13" xfId="0" applyFont="1" applyBorder="1" applyAlignment="1">
      <alignment horizontal="center" vertical="center"/>
    </xf>
    <xf numFmtId="49" fontId="51" fillId="0" borderId="11" xfId="0" applyNumberFormat="1" applyFont="1" applyBorder="1" applyAlignment="1">
      <alignment horizontal="center" vertical="center"/>
    </xf>
    <xf numFmtId="49" fontId="6" fillId="0" borderId="0" xfId="0" applyNumberFormat="1" applyFont="1" applyAlignment="1">
      <alignment horizontal="left" vertical="center"/>
    </xf>
    <xf numFmtId="0" fontId="6" fillId="0" borderId="0" xfId="0" applyFont="1" applyAlignment="1">
      <alignment horizontal="left" vertical="center"/>
    </xf>
    <xf numFmtId="0" fontId="61" fillId="0" borderId="11" xfId="0" applyFont="1" applyBorder="1" applyAlignment="1">
      <alignment horizontal="right" vertical="top"/>
    </xf>
    <xf numFmtId="0" fontId="61" fillId="0" borderId="67" xfId="0" applyFont="1" applyBorder="1" applyAlignment="1">
      <alignment horizontal="right" vertical="top"/>
    </xf>
    <xf numFmtId="182" fontId="12" fillId="0" borderId="29" xfId="0" applyNumberFormat="1" applyFont="1" applyBorder="1" applyAlignment="1">
      <alignment horizontal="center" vertical="center"/>
    </xf>
    <xf numFmtId="182" fontId="12" fillId="0" borderId="30" xfId="0" applyNumberFormat="1" applyFont="1" applyBorder="1" applyAlignment="1">
      <alignment horizontal="center" vertical="center"/>
    </xf>
    <xf numFmtId="49" fontId="12" fillId="0" borderId="78" xfId="0" applyNumberFormat="1" applyFont="1" applyBorder="1" applyAlignment="1">
      <alignment horizontal="center" vertical="center" shrinkToFit="1"/>
    </xf>
    <xf numFmtId="0" fontId="12" fillId="0" borderId="15" xfId="0" applyFont="1" applyBorder="1" applyAlignment="1">
      <alignment horizontal="center" vertical="center" shrinkToFit="1"/>
    </xf>
    <xf numFmtId="180" fontId="26" fillId="0" borderId="35" xfId="0" applyNumberFormat="1" applyFont="1" applyBorder="1" applyAlignment="1">
      <alignment horizontal="center" vertical="center"/>
    </xf>
    <xf numFmtId="180" fontId="26" fillId="0" borderId="29" xfId="0" applyNumberFormat="1" applyFont="1" applyBorder="1" applyAlignment="1">
      <alignment horizontal="center" vertical="center"/>
    </xf>
    <xf numFmtId="180" fontId="26" fillId="0" borderId="72" xfId="0" applyNumberFormat="1" applyFont="1" applyBorder="1" applyAlignment="1">
      <alignment horizontal="center" vertical="center"/>
    </xf>
    <xf numFmtId="180" fontId="26" fillId="0" borderId="30" xfId="0" applyNumberFormat="1" applyFont="1" applyBorder="1" applyAlignment="1">
      <alignment horizontal="center" vertical="center"/>
    </xf>
    <xf numFmtId="0" fontId="13" fillId="0" borderId="29" xfId="0" applyFont="1" applyBorder="1" applyAlignment="1">
      <alignment horizontal="distributed" vertical="center"/>
    </xf>
    <xf numFmtId="0" fontId="13" fillId="0" borderId="30" xfId="0" applyFont="1" applyBorder="1" applyAlignment="1">
      <alignment horizontal="distributed" vertical="center"/>
    </xf>
    <xf numFmtId="180" fontId="24" fillId="0" borderId="1" xfId="0" applyNumberFormat="1" applyFont="1" applyBorder="1" applyAlignment="1">
      <alignment horizontal="left" vertical="center"/>
    </xf>
    <xf numFmtId="0" fontId="62" fillId="0" borderId="0" xfId="0" applyFont="1" applyAlignment="1">
      <alignment horizontal="left" vertical="top" wrapText="1"/>
    </xf>
    <xf numFmtId="0" fontId="62" fillId="0" borderId="45" xfId="0" applyFont="1" applyBorder="1" applyAlignment="1">
      <alignment horizontal="left" vertical="top" wrapText="1"/>
    </xf>
    <xf numFmtId="0" fontId="62" fillId="0" borderId="0" xfId="0" applyFont="1" applyAlignment="1">
      <alignment horizontal="left" vertical="center" wrapText="1"/>
    </xf>
    <xf numFmtId="0" fontId="62" fillId="0" borderId="45" xfId="0" applyFont="1" applyBorder="1" applyAlignment="1">
      <alignment horizontal="left" vertical="center" wrapText="1"/>
    </xf>
    <xf numFmtId="0" fontId="62" fillId="0" borderId="0" xfId="0" applyFont="1" applyAlignment="1">
      <alignment horizontal="left" vertical="top"/>
    </xf>
    <xf numFmtId="0" fontId="62" fillId="0" borderId="45" xfId="0" applyFont="1" applyBorder="1" applyAlignment="1">
      <alignment horizontal="left" vertical="top"/>
    </xf>
    <xf numFmtId="0" fontId="62" fillId="0" borderId="30" xfId="0" applyFont="1" applyBorder="1" applyAlignment="1">
      <alignment horizontal="left" vertical="top"/>
    </xf>
    <xf numFmtId="0" fontId="62" fillId="0" borderId="68" xfId="0" applyFont="1" applyBorder="1" applyAlignment="1">
      <alignment horizontal="left" vertical="top"/>
    </xf>
    <xf numFmtId="49" fontId="6" fillId="0" borderId="2" xfId="0" applyNumberFormat="1" applyFont="1" applyBorder="1" applyAlignment="1">
      <alignment horizontal="center" vertical="center"/>
    </xf>
    <xf numFmtId="0" fontId="6" fillId="0" borderId="8" xfId="0" applyFont="1" applyBorder="1" applyAlignment="1">
      <alignment horizontal="center" vertical="center"/>
    </xf>
    <xf numFmtId="0" fontId="6" fillId="0" borderId="79" xfId="0" applyFont="1" applyBorder="1" applyAlignment="1">
      <alignment horizontal="center" vertical="center"/>
    </xf>
    <xf numFmtId="49" fontId="12" fillId="0" borderId="20" xfId="0" applyNumberFormat="1" applyFont="1" applyBorder="1" applyAlignment="1">
      <alignment horizontal="center" vertical="center"/>
    </xf>
    <xf numFmtId="0" fontId="12" fillId="0" borderId="80" xfId="0" applyFont="1" applyBorder="1" applyAlignment="1">
      <alignment horizontal="center" vertical="center"/>
    </xf>
    <xf numFmtId="177" fontId="12" fillId="0" borderId="19" xfId="0" applyNumberFormat="1" applyFont="1" applyBorder="1" applyAlignment="1">
      <alignment horizontal="center" vertical="center" shrinkToFit="1"/>
    </xf>
    <xf numFmtId="0" fontId="12" fillId="0" borderId="81" xfId="0" applyFont="1" applyBorder="1" applyAlignment="1">
      <alignment horizontal="center" vertical="center"/>
    </xf>
    <xf numFmtId="177" fontId="12" fillId="0" borderId="20" xfId="0" applyNumberFormat="1" applyFont="1" applyBorder="1" applyAlignment="1">
      <alignment horizontal="center" vertical="center" shrinkToFit="1"/>
    </xf>
    <xf numFmtId="177" fontId="12" fillId="0" borderId="80" xfId="0" applyNumberFormat="1" applyFont="1" applyBorder="1" applyAlignment="1">
      <alignment horizontal="center" vertical="center" shrinkToFit="1"/>
    </xf>
    <xf numFmtId="49" fontId="50" fillId="0" borderId="20" xfId="0" applyNumberFormat="1" applyFont="1" applyBorder="1" applyAlignment="1">
      <alignment vertical="center" wrapText="1" shrinkToFit="1"/>
    </xf>
    <xf numFmtId="0" fontId="50" fillId="0" borderId="81" xfId="0" applyFont="1" applyBorder="1" applyAlignment="1">
      <alignment vertical="center" wrapText="1" shrinkToFit="1"/>
    </xf>
    <xf numFmtId="0" fontId="50" fillId="0" borderId="80" xfId="0" applyFont="1" applyBorder="1" applyAlignment="1">
      <alignment vertical="center" wrapText="1" shrinkToFit="1"/>
    </xf>
    <xf numFmtId="180" fontId="12" fillId="0" borderId="19" xfId="0" applyNumberFormat="1" applyFont="1" applyBorder="1" applyAlignment="1">
      <alignment horizontal="center" vertical="center" shrinkToFit="1"/>
    </xf>
    <xf numFmtId="180" fontId="30" fillId="0" borderId="39" xfId="0" applyNumberFormat="1" applyFont="1" applyBorder="1" applyAlignment="1">
      <alignment horizontal="center" vertical="center"/>
    </xf>
    <xf numFmtId="180" fontId="30" fillId="0" borderId="40" xfId="0" applyNumberFormat="1" applyFont="1" applyBorder="1" applyAlignment="1">
      <alignment horizontal="center" vertical="center"/>
    </xf>
    <xf numFmtId="0" fontId="13" fillId="0" borderId="0" xfId="0" applyFont="1" applyAlignment="1">
      <alignment horizontal="left" vertical="center" wrapText="1"/>
    </xf>
    <xf numFmtId="0" fontId="13" fillId="0" borderId="45" xfId="0" applyFont="1" applyBorder="1" applyAlignment="1">
      <alignment horizontal="left" vertical="center" wrapText="1"/>
    </xf>
    <xf numFmtId="0" fontId="20" fillId="5" borderId="0" xfId="0" applyFont="1" applyFill="1" applyProtection="1">
      <alignment vertical="center"/>
      <protection locked="0"/>
    </xf>
    <xf numFmtId="0" fontId="12" fillId="5" borderId="0" xfId="0" applyFont="1" applyFill="1" applyProtection="1">
      <alignment vertical="center"/>
      <protection locked="0"/>
    </xf>
    <xf numFmtId="0" fontId="20" fillId="0" borderId="0" xfId="0" applyFont="1" applyAlignment="1">
      <alignment horizontal="center" vertical="center"/>
    </xf>
    <xf numFmtId="0" fontId="24" fillId="0" borderId="65" xfId="0" applyFont="1" applyBorder="1" applyAlignment="1">
      <alignment horizontal="center" vertical="center"/>
    </xf>
    <xf numFmtId="0" fontId="12" fillId="0" borderId="54" xfId="0" applyFont="1" applyBorder="1">
      <alignment vertical="center"/>
    </xf>
    <xf numFmtId="0" fontId="12" fillId="0" borderId="56" xfId="0" applyFont="1" applyBorder="1">
      <alignment vertical="center"/>
    </xf>
    <xf numFmtId="0" fontId="24" fillId="0" borderId="67" xfId="0" applyFont="1" applyBorder="1" applyAlignment="1">
      <alignment horizontal="center" vertical="center"/>
    </xf>
    <xf numFmtId="0" fontId="12" fillId="0" borderId="30" xfId="0" applyFont="1" applyBorder="1">
      <alignment vertical="center"/>
    </xf>
    <xf numFmtId="0" fontId="12" fillId="0" borderId="74" xfId="0" applyFont="1" applyBorder="1">
      <alignment vertical="center"/>
    </xf>
    <xf numFmtId="0" fontId="24" fillId="0" borderId="34" xfId="0" applyFont="1" applyBorder="1" applyAlignment="1">
      <alignment horizontal="center" vertical="center"/>
    </xf>
    <xf numFmtId="0" fontId="12" fillId="0" borderId="29" xfId="0" applyFont="1" applyBorder="1">
      <alignment vertical="center"/>
    </xf>
    <xf numFmtId="0" fontId="12" fillId="0" borderId="36" xfId="0" applyFont="1" applyBorder="1">
      <alignment vertical="center"/>
    </xf>
    <xf numFmtId="180" fontId="12" fillId="0" borderId="14" xfId="0" applyNumberFormat="1" applyFont="1" applyBorder="1" applyAlignment="1">
      <alignment horizontal="center" vertical="center"/>
    </xf>
    <xf numFmtId="180" fontId="12" fillId="0" borderId="28" xfId="0" applyNumberFormat="1" applyFont="1" applyBorder="1" applyAlignment="1">
      <alignment horizontal="center" vertical="center"/>
    </xf>
    <xf numFmtId="180" fontId="24" fillId="0" borderId="19" xfId="0" applyNumberFormat="1" applyFont="1" applyBorder="1" applyAlignment="1">
      <alignment horizontal="left" vertical="center"/>
    </xf>
    <xf numFmtId="180" fontId="20" fillId="0" borderId="35" xfId="0" applyNumberFormat="1" applyFont="1" applyBorder="1" applyAlignment="1">
      <alignment horizontal="left" vertical="center"/>
    </xf>
    <xf numFmtId="180" fontId="20" fillId="0" borderId="29" xfId="0" applyNumberFormat="1" applyFont="1" applyBorder="1" applyAlignment="1">
      <alignment horizontal="left" vertical="center"/>
    </xf>
    <xf numFmtId="180" fontId="20" fillId="0" borderId="71" xfId="0" applyNumberFormat="1" applyFont="1" applyBorder="1" applyAlignment="1">
      <alignment horizontal="left" vertical="center"/>
    </xf>
    <xf numFmtId="180" fontId="20" fillId="0" borderId="72" xfId="0" applyNumberFormat="1" applyFont="1" applyBorder="1" applyAlignment="1">
      <alignment horizontal="left" vertical="center"/>
    </xf>
    <xf numFmtId="180" fontId="20" fillId="0" borderId="30" xfId="0" applyNumberFormat="1" applyFont="1" applyBorder="1" applyAlignment="1">
      <alignment horizontal="left" vertical="center"/>
    </xf>
    <xf numFmtId="180" fontId="20" fillId="0" borderId="73" xfId="0" applyNumberFormat="1" applyFont="1" applyBorder="1" applyAlignment="1">
      <alignment horizontal="left" vertical="center"/>
    </xf>
    <xf numFmtId="0" fontId="12" fillId="0" borderId="11" xfId="0" applyFont="1" applyBorder="1" applyAlignment="1">
      <alignment horizontal="center" vertical="center"/>
    </xf>
    <xf numFmtId="0" fontId="12" fillId="0" borderId="40" xfId="0" applyFont="1" applyBorder="1">
      <alignment vertical="center"/>
    </xf>
    <xf numFmtId="0" fontId="12" fillId="0" borderId="11" xfId="0" applyFont="1" applyBorder="1">
      <alignment vertical="center"/>
    </xf>
    <xf numFmtId="0" fontId="12" fillId="0" borderId="37" xfId="0" applyFont="1" applyBorder="1" applyAlignment="1">
      <alignment horizontal="center" vertical="center" textRotation="255"/>
    </xf>
    <xf numFmtId="0" fontId="12" fillId="0" borderId="41" xfId="0" applyFont="1" applyBorder="1" applyAlignment="1">
      <alignment horizontal="center" vertical="center"/>
    </xf>
    <xf numFmtId="0" fontId="12" fillId="0" borderId="42" xfId="0" applyFont="1" applyBorder="1" applyAlignment="1">
      <alignment horizontal="center" vertical="center"/>
    </xf>
    <xf numFmtId="49" fontId="6" fillId="0" borderId="20" xfId="0" applyNumberFormat="1"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12" fillId="0" borderId="11" xfId="0" applyFont="1" applyBorder="1" applyAlignment="1">
      <alignment horizontal="center" vertical="top"/>
    </xf>
    <xf numFmtId="0" fontId="12" fillId="0" borderId="67" xfId="0" applyFont="1" applyBorder="1">
      <alignment vertical="center"/>
    </xf>
    <xf numFmtId="0" fontId="24" fillId="0" borderId="11" xfId="0" applyFont="1" applyBorder="1" applyAlignment="1">
      <alignment horizontal="right" vertical="top"/>
    </xf>
    <xf numFmtId="0" fontId="24" fillId="0" borderId="67" xfId="0" applyFont="1" applyBorder="1" applyAlignment="1">
      <alignment horizontal="right" vertical="top"/>
    </xf>
    <xf numFmtId="0" fontId="13" fillId="0" borderId="0" xfId="0" applyFont="1" applyAlignment="1">
      <alignment horizontal="left" vertical="top"/>
    </xf>
    <xf numFmtId="0" fontId="13" fillId="0" borderId="45" xfId="0" applyFont="1" applyBorder="1" applyAlignment="1">
      <alignment horizontal="left" vertical="top"/>
    </xf>
    <xf numFmtId="0" fontId="13" fillId="0" borderId="30" xfId="0" applyFont="1" applyBorder="1" applyAlignment="1">
      <alignment horizontal="left" vertical="top"/>
    </xf>
    <xf numFmtId="0" fontId="13" fillId="0" borderId="68" xfId="0" applyFont="1" applyBorder="1" applyAlignment="1">
      <alignment horizontal="left" vertical="top"/>
    </xf>
    <xf numFmtId="180" fontId="13" fillId="0" borderId="30" xfId="0" applyNumberFormat="1" applyFont="1" applyBorder="1" applyAlignment="1">
      <alignment horizontal="distributed" vertical="center"/>
    </xf>
    <xf numFmtId="180" fontId="12" fillId="0" borderId="35" xfId="0" applyNumberFormat="1" applyFont="1" applyBorder="1" applyAlignment="1">
      <alignment horizontal="left" vertical="center"/>
    </xf>
    <xf numFmtId="180" fontId="12" fillId="0" borderId="29" xfId="0" applyNumberFormat="1" applyFont="1" applyBorder="1" applyAlignment="1">
      <alignment horizontal="left" vertical="center"/>
    </xf>
    <xf numFmtId="180" fontId="12" fillId="0" borderId="71" xfId="0" applyNumberFormat="1" applyFont="1" applyBorder="1" applyAlignment="1">
      <alignment horizontal="left" vertical="center"/>
    </xf>
    <xf numFmtId="180" fontId="12" fillId="0" borderId="72" xfId="0" applyNumberFormat="1" applyFont="1" applyBorder="1" applyAlignment="1">
      <alignment horizontal="left" vertical="center"/>
    </xf>
    <xf numFmtId="180" fontId="12" fillId="0" borderId="30" xfId="0" applyNumberFormat="1" applyFont="1" applyBorder="1" applyAlignment="1">
      <alignment horizontal="left" vertical="center"/>
    </xf>
    <xf numFmtId="180" fontId="12" fillId="0" borderId="73" xfId="0" applyNumberFormat="1" applyFont="1" applyBorder="1" applyAlignment="1">
      <alignment horizontal="left" vertical="center"/>
    </xf>
    <xf numFmtId="0" fontId="12" fillId="0" borderId="51" xfId="0" applyFont="1" applyBorder="1" applyAlignment="1">
      <alignment horizontal="center" vertical="center"/>
    </xf>
    <xf numFmtId="0" fontId="12" fillId="0" borderId="18" xfId="0" applyFont="1" applyBorder="1" applyAlignment="1">
      <alignment horizontal="center" vertical="center"/>
    </xf>
    <xf numFmtId="180" fontId="13" fillId="0" borderId="29" xfId="0" applyNumberFormat="1" applyFont="1" applyBorder="1" applyAlignment="1">
      <alignment horizontal="distributed" vertical="center"/>
    </xf>
    <xf numFmtId="180" fontId="12" fillId="0" borderId="29" xfId="0" applyNumberFormat="1" applyFont="1" applyBorder="1" applyAlignment="1">
      <alignment horizontal="center" vertical="center"/>
    </xf>
    <xf numFmtId="180" fontId="12" fillId="0" borderId="9" xfId="0" applyNumberFormat="1" applyFont="1" applyBorder="1" applyAlignment="1">
      <alignment horizontal="left" vertical="center"/>
    </xf>
    <xf numFmtId="180" fontId="12" fillId="0" borderId="22" xfId="0" applyNumberFormat="1" applyFont="1" applyBorder="1" applyAlignment="1">
      <alignment horizontal="left" vertical="center"/>
    </xf>
    <xf numFmtId="0" fontId="12" fillId="0" borderId="1" xfId="0" applyFont="1" applyBorder="1" applyAlignment="1">
      <alignment horizontal="center" vertical="center" shrinkToFit="1"/>
    </xf>
    <xf numFmtId="49" fontId="28" fillId="0" borderId="43" xfId="3" applyNumberFormat="1" applyFont="1" applyFill="1" applyBorder="1" applyAlignment="1" applyProtection="1">
      <alignment horizontal="center" vertical="center"/>
    </xf>
    <xf numFmtId="0" fontId="28" fillId="0" borderId="16" xfId="3" applyNumberFormat="1" applyFont="1" applyFill="1" applyBorder="1" applyAlignment="1" applyProtection="1">
      <alignment horizontal="center" vertical="center"/>
    </xf>
    <xf numFmtId="0" fontId="12" fillId="0" borderId="19" xfId="0" applyFont="1" applyBorder="1" applyAlignment="1">
      <alignment horizontal="center" vertical="center" shrinkToFit="1"/>
    </xf>
    <xf numFmtId="49" fontId="20" fillId="0" borderId="30" xfId="0" applyNumberFormat="1" applyFont="1" applyBorder="1" applyAlignment="1">
      <alignment horizontal="right" vertical="center"/>
    </xf>
    <xf numFmtId="180" fontId="28" fillId="0" borderId="75" xfId="0" applyNumberFormat="1" applyFont="1" applyBorder="1" applyAlignment="1">
      <alignment horizontal="center" vertical="center"/>
    </xf>
    <xf numFmtId="180" fontId="28" fillId="0" borderId="44" xfId="0" applyNumberFormat="1" applyFont="1" applyBorder="1" applyAlignment="1">
      <alignment horizontal="center" vertical="center"/>
    </xf>
    <xf numFmtId="0" fontId="12" fillId="0" borderId="52" xfId="0" applyFont="1" applyBorder="1" applyAlignment="1">
      <alignment horizontal="center" vertical="center" shrinkToFit="1"/>
    </xf>
    <xf numFmtId="0" fontId="12" fillId="0" borderId="56" xfId="0" applyFont="1" applyBorder="1" applyAlignment="1">
      <alignment horizontal="center" vertical="center" shrinkToFit="1"/>
    </xf>
    <xf numFmtId="0" fontId="12" fillId="0" borderId="9"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2" xfId="0" applyFont="1" applyBorder="1" applyAlignment="1">
      <alignment horizontal="center" vertical="center" shrinkToFit="1"/>
    </xf>
    <xf numFmtId="0" fontId="12" fillId="0" borderId="16"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80" xfId="0" applyFont="1" applyBorder="1" applyAlignment="1">
      <alignment horizontal="center" vertical="center" shrinkToFit="1"/>
    </xf>
    <xf numFmtId="0" fontId="28" fillId="0" borderId="65" xfId="0" applyFont="1" applyBorder="1" applyAlignment="1">
      <alignment horizontal="center" vertical="center"/>
    </xf>
    <xf numFmtId="0" fontId="28" fillId="0" borderId="56" xfId="0" applyFont="1" applyBorder="1" applyAlignment="1">
      <alignment horizontal="center" vertical="center"/>
    </xf>
    <xf numFmtId="0" fontId="28" fillId="0" borderId="69" xfId="0" applyFont="1" applyBorder="1" applyAlignment="1">
      <alignment horizontal="center" vertical="center"/>
    </xf>
    <xf numFmtId="0" fontId="28" fillId="0" borderId="7" xfId="0" applyFont="1" applyBorder="1" applyAlignment="1">
      <alignment horizontal="center" vertical="center"/>
    </xf>
    <xf numFmtId="49" fontId="28" fillId="0" borderId="83" xfId="3" applyNumberFormat="1" applyFont="1" applyFill="1" applyBorder="1" applyAlignment="1" applyProtection="1">
      <alignment horizontal="center" vertical="center"/>
    </xf>
    <xf numFmtId="0" fontId="28" fillId="0" borderId="80" xfId="3" applyNumberFormat="1" applyFont="1" applyFill="1" applyBorder="1" applyAlignment="1" applyProtection="1">
      <alignment horizontal="center" vertical="center"/>
    </xf>
    <xf numFmtId="0" fontId="46" fillId="0" borderId="0" xfId="0" applyFont="1" applyAlignment="1">
      <alignment horizontal="center" vertical="center"/>
    </xf>
    <xf numFmtId="0" fontId="23" fillId="0" borderId="11" xfId="0" applyFont="1" applyBorder="1" applyAlignment="1">
      <alignment horizontal="center" vertical="center" wrapText="1"/>
    </xf>
    <xf numFmtId="38" fontId="28" fillId="0" borderId="43" xfId="3" applyFont="1" applyFill="1" applyBorder="1" applyAlignment="1" applyProtection="1">
      <alignment horizontal="center" vertical="center"/>
    </xf>
    <xf numFmtId="38" fontId="28" fillId="0" borderId="16" xfId="3" applyFont="1" applyFill="1" applyBorder="1" applyAlignment="1" applyProtection="1">
      <alignment horizontal="center" vertical="center"/>
    </xf>
    <xf numFmtId="0" fontId="12" fillId="0" borderId="20" xfId="0" applyFont="1" applyBorder="1" applyAlignment="1">
      <alignment horizontal="center" vertical="center"/>
    </xf>
    <xf numFmtId="0" fontId="50" fillId="0" borderId="20" xfId="0" applyFont="1" applyBorder="1" applyAlignment="1">
      <alignment vertical="center" wrapText="1" shrinkToFit="1"/>
    </xf>
    <xf numFmtId="0" fontId="12" fillId="0" borderId="81" xfId="0" applyFont="1" applyBorder="1" applyAlignment="1">
      <alignment horizontal="center" vertical="center" shrinkToFit="1"/>
    </xf>
    <xf numFmtId="0" fontId="12" fillId="0" borderId="82" xfId="0" applyFont="1" applyBorder="1" applyAlignment="1">
      <alignment horizontal="center" vertical="center" shrinkToFit="1"/>
    </xf>
    <xf numFmtId="0" fontId="50" fillId="0" borderId="2" xfId="0" applyFont="1" applyBorder="1" applyAlignment="1">
      <alignment vertical="center" wrapText="1" shrinkToFit="1"/>
    </xf>
    <xf numFmtId="0" fontId="12" fillId="0" borderId="8" xfId="0" applyFont="1" applyBorder="1" applyAlignment="1">
      <alignment horizontal="center" vertical="center" shrinkToFit="1"/>
    </xf>
    <xf numFmtId="0" fontId="12" fillId="0" borderId="79" xfId="0" applyFont="1" applyBorder="1" applyAlignment="1">
      <alignment horizontal="center" vertical="center" shrinkToFit="1"/>
    </xf>
    <xf numFmtId="14" fontId="12" fillId="0" borderId="2" xfId="0" applyNumberFormat="1" applyFont="1" applyBorder="1" applyAlignment="1">
      <alignment horizontal="center" vertical="center" shrinkToFit="1"/>
    </xf>
    <xf numFmtId="14" fontId="12" fillId="0" borderId="16" xfId="0" applyNumberFormat="1" applyFont="1" applyBorder="1" applyAlignment="1">
      <alignment horizontal="center" vertical="center" shrinkToFit="1"/>
    </xf>
    <xf numFmtId="49" fontId="12" fillId="0" borderId="29" xfId="0" applyNumberFormat="1" applyFont="1" applyBorder="1" applyAlignment="1">
      <alignment horizontal="center" vertical="center"/>
    </xf>
    <xf numFmtId="49" fontId="12" fillId="0" borderId="30" xfId="0" applyNumberFormat="1" applyFont="1" applyBorder="1" applyAlignment="1">
      <alignment horizontal="center" vertical="center"/>
    </xf>
    <xf numFmtId="182" fontId="37" fillId="5" borderId="90" xfId="0" applyNumberFormat="1" applyFont="1" applyFill="1" applyBorder="1" applyAlignment="1">
      <alignment horizontal="center" vertical="center"/>
    </xf>
    <xf numFmtId="182" fontId="37" fillId="5" borderId="112" xfId="0" applyNumberFormat="1" applyFont="1" applyFill="1" applyBorder="1" applyAlignment="1">
      <alignment horizontal="center" vertical="center"/>
    </xf>
    <xf numFmtId="182" fontId="37" fillId="5" borderId="87" xfId="0" applyNumberFormat="1" applyFont="1" applyFill="1" applyBorder="1" applyAlignment="1">
      <alignment horizontal="center" vertical="center"/>
    </xf>
    <xf numFmtId="182" fontId="37" fillId="5" borderId="89" xfId="0" applyNumberFormat="1" applyFont="1" applyFill="1" applyBorder="1" applyAlignment="1">
      <alignment horizontal="center" vertical="center"/>
    </xf>
    <xf numFmtId="182" fontId="37" fillId="5" borderId="84" xfId="0" applyNumberFormat="1" applyFont="1" applyFill="1" applyBorder="1" applyAlignment="1">
      <alignment horizontal="center" vertical="center"/>
    </xf>
    <xf numFmtId="182" fontId="37" fillId="5" borderId="86" xfId="0" applyNumberFormat="1" applyFont="1" applyFill="1" applyBorder="1" applyAlignment="1">
      <alignment horizontal="center" vertical="center"/>
    </xf>
    <xf numFmtId="180" fontId="47" fillId="0" borderId="87" xfId="0" applyNumberFormat="1" applyFont="1" applyBorder="1" applyAlignment="1">
      <alignment horizontal="center" vertical="center"/>
    </xf>
    <xf numFmtId="180" fontId="47" fillId="0" borderId="88" xfId="0" applyNumberFormat="1" applyFont="1" applyBorder="1" applyAlignment="1">
      <alignment horizontal="center" vertical="center"/>
    </xf>
    <xf numFmtId="180" fontId="47" fillId="0" borderId="89" xfId="0" applyNumberFormat="1" applyFont="1" applyBorder="1" applyAlignment="1">
      <alignment horizontal="center" vertical="center"/>
    </xf>
    <xf numFmtId="180" fontId="37" fillId="0" borderId="2" xfId="0" applyNumberFormat="1" applyFont="1" applyBorder="1" applyAlignment="1">
      <alignment horizontal="center" vertical="center"/>
    </xf>
    <xf numFmtId="180" fontId="37" fillId="0" borderId="8" xfId="0" applyNumberFormat="1" applyFont="1" applyBorder="1" applyAlignment="1">
      <alignment horizontal="center" vertical="center"/>
    </xf>
    <xf numFmtId="180" fontId="37" fillId="0" borderId="16" xfId="0" applyNumberFormat="1" applyFont="1" applyBorder="1" applyAlignment="1">
      <alignment horizontal="center" vertical="center"/>
    </xf>
    <xf numFmtId="0" fontId="48" fillId="0" borderId="0" xfId="0" applyFont="1" applyAlignment="1">
      <alignment horizontal="center" vertical="center"/>
    </xf>
    <xf numFmtId="0" fontId="38" fillId="0" borderId="0" xfId="0" applyFont="1" applyFill="1" applyBorder="1" applyAlignment="1">
      <alignment horizontal="center" vertical="center"/>
    </xf>
    <xf numFmtId="180" fontId="37" fillId="0" borderId="0" xfId="0" applyNumberFormat="1" applyFont="1" applyFill="1" applyBorder="1" applyAlignment="1" applyProtection="1">
      <alignment horizontal="center" vertical="center"/>
      <protection locked="0"/>
    </xf>
    <xf numFmtId="0" fontId="37" fillId="0" borderId="1" xfId="0" applyFont="1" applyBorder="1" applyAlignment="1">
      <alignment horizontal="center" vertical="center"/>
    </xf>
    <xf numFmtId="0" fontId="37" fillId="0" borderId="2" xfId="0" applyFont="1" applyBorder="1" applyAlignment="1">
      <alignment horizontal="center" vertical="center"/>
    </xf>
    <xf numFmtId="0" fontId="37" fillId="0" borderId="16" xfId="0" applyFont="1" applyBorder="1" applyAlignment="1">
      <alignment horizontal="center" vertical="center"/>
    </xf>
    <xf numFmtId="180" fontId="37" fillId="5" borderId="2" xfId="0" applyNumberFormat="1" applyFont="1" applyFill="1" applyBorder="1" applyAlignment="1">
      <alignment horizontal="center" vertical="center"/>
    </xf>
    <xf numFmtId="180" fontId="37" fillId="5" borderId="16" xfId="0" applyNumberFormat="1" applyFont="1" applyFill="1" applyBorder="1" applyAlignment="1">
      <alignment horizontal="center" vertical="center"/>
    </xf>
    <xf numFmtId="0" fontId="37" fillId="0" borderId="8" xfId="0" applyFont="1" applyBorder="1" applyAlignment="1">
      <alignment horizontal="center" vertical="center"/>
    </xf>
    <xf numFmtId="0" fontId="37" fillId="0" borderId="2" xfId="0" applyFont="1" applyBorder="1" applyAlignment="1">
      <alignment horizontal="center" vertical="center" shrinkToFit="1"/>
    </xf>
    <xf numFmtId="0" fontId="37" fillId="0" borderId="8" xfId="0" applyFont="1" applyBorder="1" applyAlignment="1">
      <alignment horizontal="center" vertical="center" shrinkToFit="1"/>
    </xf>
    <xf numFmtId="0" fontId="37" fillId="0" borderId="16" xfId="0" applyFont="1" applyBorder="1" applyAlignment="1">
      <alignment horizontal="center" vertical="center" shrinkToFit="1"/>
    </xf>
    <xf numFmtId="180" fontId="37" fillId="0" borderId="1" xfId="0" applyNumberFormat="1" applyFont="1" applyBorder="1" applyAlignment="1">
      <alignment horizontal="center" vertical="center"/>
    </xf>
    <xf numFmtId="182" fontId="49" fillId="0" borderId="84" xfId="0" applyNumberFormat="1" applyFont="1" applyBorder="1" applyAlignment="1">
      <alignment horizontal="center" vertical="center"/>
    </xf>
    <xf numFmtId="182" fontId="49" fillId="0" borderId="86" xfId="0" applyNumberFormat="1" applyFont="1" applyBorder="1" applyAlignment="1">
      <alignment horizontal="center" vertical="center"/>
    </xf>
    <xf numFmtId="182" fontId="49" fillId="0" borderId="90" xfId="0" applyNumberFormat="1" applyFont="1" applyBorder="1" applyAlignment="1">
      <alignment horizontal="center" vertical="center"/>
    </xf>
    <xf numFmtId="182" fontId="49" fillId="0" borderId="112" xfId="0" applyNumberFormat="1" applyFont="1" applyBorder="1" applyAlignment="1">
      <alignment horizontal="center" vertical="center"/>
    </xf>
    <xf numFmtId="182" fontId="37" fillId="0" borderId="107" xfId="0" applyNumberFormat="1" applyFont="1" applyBorder="1" applyAlignment="1">
      <alignment horizontal="center" vertical="center"/>
    </xf>
    <xf numFmtId="182" fontId="37" fillId="0" borderId="109" xfId="0" applyNumberFormat="1" applyFont="1" applyBorder="1" applyAlignment="1">
      <alignment horizontal="center" vertical="center"/>
    </xf>
    <xf numFmtId="182" fontId="37" fillId="0" borderId="90" xfId="0" applyNumberFormat="1" applyFont="1" applyBorder="1" applyAlignment="1">
      <alignment horizontal="center" vertical="center"/>
    </xf>
    <xf numFmtId="182" fontId="37" fillId="0" borderId="98" xfId="0" applyNumberFormat="1" applyFont="1" applyBorder="1" applyAlignment="1">
      <alignment horizontal="center" vertical="center"/>
    </xf>
    <xf numFmtId="182" fontId="37" fillId="0" borderId="112" xfId="0" applyNumberFormat="1" applyFont="1" applyBorder="1" applyAlignment="1">
      <alignment horizontal="center" vertical="center"/>
    </xf>
    <xf numFmtId="182" fontId="37" fillId="0" borderId="107" xfId="0" applyNumberFormat="1" applyFont="1" applyBorder="1" applyAlignment="1">
      <alignment horizontal="center" vertical="center" shrinkToFit="1"/>
    </xf>
    <xf numFmtId="182" fontId="37" fillId="0" borderId="108" xfId="0" applyNumberFormat="1" applyFont="1" applyBorder="1" applyAlignment="1">
      <alignment horizontal="center" vertical="center" shrinkToFit="1"/>
    </xf>
    <xf numFmtId="182" fontId="37" fillId="0" borderId="109" xfId="0" applyNumberFormat="1" applyFont="1" applyBorder="1" applyAlignment="1">
      <alignment horizontal="center" vertical="center" shrinkToFit="1"/>
    </xf>
    <xf numFmtId="182" fontId="37" fillId="0" borderId="107" xfId="0" applyNumberFormat="1" applyFont="1" applyBorder="1" applyAlignment="1">
      <alignment horizontal="left" vertical="center" indent="1" shrinkToFit="1"/>
    </xf>
    <xf numFmtId="182" fontId="37" fillId="0" borderId="108" xfId="0" applyNumberFormat="1" applyFont="1" applyBorder="1" applyAlignment="1">
      <alignment horizontal="left" vertical="center" indent="1" shrinkToFit="1"/>
    </xf>
    <xf numFmtId="182" fontId="37" fillId="0" borderId="109" xfId="0" applyNumberFormat="1" applyFont="1" applyBorder="1" applyAlignment="1">
      <alignment horizontal="left" vertical="center" indent="1" shrinkToFit="1"/>
    </xf>
    <xf numFmtId="182" fontId="37" fillId="0" borderId="104" xfId="0" applyNumberFormat="1" applyFont="1" applyBorder="1" applyAlignment="1">
      <alignment horizontal="center" vertical="center"/>
    </xf>
    <xf numFmtId="182" fontId="37" fillId="0" borderId="106" xfId="0" applyNumberFormat="1" applyFont="1" applyBorder="1" applyAlignment="1">
      <alignment horizontal="center" vertical="center"/>
    </xf>
    <xf numFmtId="182" fontId="37" fillId="0" borderId="84" xfId="0" applyNumberFormat="1" applyFont="1" applyBorder="1" applyAlignment="1">
      <alignment horizontal="center" vertical="center"/>
    </xf>
    <xf numFmtId="182" fontId="37" fillId="0" borderId="85" xfId="0" applyNumberFormat="1" applyFont="1" applyBorder="1" applyAlignment="1">
      <alignment horizontal="center" vertical="center"/>
    </xf>
    <xf numFmtId="182" fontId="37" fillId="0" borderId="86" xfId="0" applyNumberFormat="1" applyFont="1" applyBorder="1" applyAlignment="1">
      <alignment horizontal="center" vertical="center"/>
    </xf>
    <xf numFmtId="182" fontId="37" fillId="0" borderId="104" xfId="0" applyNumberFormat="1" applyFont="1" applyBorder="1" applyAlignment="1">
      <alignment horizontal="center" vertical="center" shrinkToFit="1"/>
    </xf>
    <xf numFmtId="182" fontId="37" fillId="0" borderId="105" xfId="0" applyNumberFormat="1" applyFont="1" applyBorder="1" applyAlignment="1">
      <alignment horizontal="center" vertical="center" shrinkToFit="1"/>
    </xf>
    <xf numFmtId="182" fontId="37" fillId="0" borderId="106" xfId="0" applyNumberFormat="1" applyFont="1" applyBorder="1" applyAlignment="1">
      <alignment horizontal="center" vertical="center" shrinkToFit="1"/>
    </xf>
    <xf numFmtId="182" fontId="37" fillId="0" borderId="119" xfId="0" applyNumberFormat="1" applyFont="1" applyBorder="1" applyAlignment="1">
      <alignment horizontal="center" vertical="center"/>
    </xf>
    <xf numFmtId="182" fontId="37" fillId="0" borderId="121" xfId="0" applyNumberFormat="1" applyFont="1" applyBorder="1" applyAlignment="1">
      <alignment horizontal="center" vertical="center"/>
    </xf>
    <xf numFmtId="182" fontId="37" fillId="0" borderId="39" xfId="0" applyNumberFormat="1" applyFont="1" applyBorder="1" applyAlignment="1">
      <alignment horizontal="center" vertical="center"/>
    </xf>
    <xf numFmtId="182" fontId="37" fillId="0" borderId="0" xfId="0" applyNumberFormat="1" applyFont="1" applyAlignment="1">
      <alignment horizontal="center" vertical="center"/>
    </xf>
    <xf numFmtId="182" fontId="37" fillId="0" borderId="40" xfId="0" applyNumberFormat="1" applyFont="1" applyBorder="1" applyAlignment="1">
      <alignment horizontal="center" vertical="center"/>
    </xf>
    <xf numFmtId="182" fontId="37" fillId="0" borderId="119" xfId="0" applyNumberFormat="1" applyFont="1" applyBorder="1" applyAlignment="1">
      <alignment horizontal="center" vertical="center" shrinkToFit="1"/>
    </xf>
    <xf numFmtId="182" fontId="37" fillId="0" borderId="120" xfId="0" applyNumberFormat="1" applyFont="1" applyBorder="1" applyAlignment="1">
      <alignment horizontal="center" vertical="center" shrinkToFit="1"/>
    </xf>
    <xf numFmtId="182" fontId="37" fillId="0" borderId="121" xfId="0" applyNumberFormat="1" applyFont="1" applyBorder="1" applyAlignment="1">
      <alignment horizontal="center" vertical="center" shrinkToFit="1"/>
    </xf>
    <xf numFmtId="182" fontId="37" fillId="0" borderId="119" xfId="0" applyNumberFormat="1" applyFont="1" applyBorder="1" applyAlignment="1">
      <alignment horizontal="left" vertical="center" indent="1" shrinkToFit="1"/>
    </xf>
    <xf numFmtId="182" fontId="37" fillId="0" borderId="120" xfId="0" applyNumberFormat="1" applyFont="1" applyBorder="1" applyAlignment="1">
      <alignment horizontal="left" vertical="center" indent="1" shrinkToFit="1"/>
    </xf>
    <xf numFmtId="182" fontId="37" fillId="0" borderId="121" xfId="0" applyNumberFormat="1" applyFont="1" applyBorder="1" applyAlignment="1">
      <alignment horizontal="left" vertical="center" indent="1" shrinkToFit="1"/>
    </xf>
    <xf numFmtId="49" fontId="37" fillId="5" borderId="1" xfId="0" applyNumberFormat="1" applyFont="1" applyFill="1" applyBorder="1" applyAlignment="1" applyProtection="1">
      <alignment horizontal="center" vertical="center"/>
      <protection locked="0"/>
    </xf>
    <xf numFmtId="0" fontId="37" fillId="0" borderId="99" xfId="0" applyFont="1" applyBorder="1" applyAlignment="1">
      <alignment horizontal="center" vertical="center"/>
    </xf>
    <xf numFmtId="0" fontId="37" fillId="0" borderId="1" xfId="0" applyFont="1" applyBorder="1" applyAlignment="1">
      <alignment horizontal="center" vertical="center" wrapText="1"/>
    </xf>
    <xf numFmtId="0" fontId="37" fillId="0" borderId="101" xfId="0" applyFont="1" applyBorder="1" applyAlignment="1">
      <alignment horizontal="center" vertical="center"/>
    </xf>
    <xf numFmtId="0" fontId="37" fillId="5" borderId="102" xfId="0" applyFont="1" applyFill="1" applyBorder="1" applyAlignment="1" applyProtection="1">
      <alignment horizontal="center" vertical="center" wrapText="1"/>
      <protection locked="0"/>
    </xf>
    <xf numFmtId="0" fontId="37" fillId="0" borderId="123" xfId="0" applyFont="1" applyBorder="1" applyAlignment="1">
      <alignment horizontal="center" vertical="center"/>
    </xf>
    <xf numFmtId="0" fontId="37" fillId="0" borderId="124" xfId="0" applyFont="1" applyBorder="1" applyAlignment="1">
      <alignment horizontal="center" vertical="center"/>
    </xf>
    <xf numFmtId="0" fontId="37" fillId="5" borderId="54" xfId="0" applyFont="1" applyFill="1" applyBorder="1" applyAlignment="1" applyProtection="1">
      <alignment horizontal="left" vertical="top" wrapText="1" shrinkToFit="1"/>
      <protection locked="0"/>
    </xf>
    <xf numFmtId="0" fontId="37" fillId="5" borderId="56" xfId="0" applyFont="1" applyFill="1" applyBorder="1" applyAlignment="1" applyProtection="1">
      <alignment horizontal="left" vertical="top" wrapText="1" shrinkToFit="1"/>
      <protection locked="0"/>
    </xf>
    <xf numFmtId="0" fontId="37" fillId="5" borderId="0" xfId="0" applyFont="1" applyFill="1" applyAlignment="1" applyProtection="1">
      <alignment horizontal="left" vertical="top" wrapText="1" shrinkToFit="1"/>
      <protection locked="0"/>
    </xf>
    <xf numFmtId="0" fontId="37" fillId="5" borderId="40" xfId="0" applyFont="1" applyFill="1" applyBorder="1" applyAlignment="1" applyProtection="1">
      <alignment horizontal="left" vertical="top" wrapText="1" shrinkToFit="1"/>
      <protection locked="0"/>
    </xf>
    <xf numFmtId="0" fontId="37" fillId="5" borderId="22" xfId="0" applyFont="1" applyFill="1" applyBorder="1" applyAlignment="1" applyProtection="1">
      <alignment horizontal="left" vertical="top" wrapText="1" shrinkToFit="1"/>
      <protection locked="0"/>
    </xf>
    <xf numFmtId="0" fontId="37" fillId="5" borderId="7" xfId="0" applyFont="1" applyFill="1" applyBorder="1" applyAlignment="1" applyProtection="1">
      <alignment horizontal="left" vertical="top" wrapText="1" shrinkToFit="1"/>
      <protection locked="0"/>
    </xf>
    <xf numFmtId="0" fontId="37" fillId="0" borderId="103" xfId="0" applyFont="1" applyBorder="1" applyAlignment="1">
      <alignment horizontal="center" vertical="center"/>
    </xf>
    <xf numFmtId="0" fontId="37" fillId="5" borderId="125" xfId="0" applyFont="1" applyFill="1" applyBorder="1" applyAlignment="1" applyProtection="1">
      <alignment horizontal="center" vertical="center" wrapText="1"/>
      <protection locked="0"/>
    </xf>
    <xf numFmtId="0" fontId="37" fillId="5" borderId="126" xfId="0" applyFont="1" applyFill="1" applyBorder="1" applyAlignment="1" applyProtection="1">
      <alignment horizontal="center" vertical="center" wrapText="1"/>
      <protection locked="0"/>
    </xf>
    <xf numFmtId="0" fontId="37" fillId="0" borderId="102" xfId="0" applyFont="1" applyBorder="1" applyAlignment="1">
      <alignment horizontal="center" vertical="center" wrapText="1"/>
    </xf>
    <xf numFmtId="0" fontId="37" fillId="0" borderId="125" xfId="0" applyFont="1" applyBorder="1" applyAlignment="1">
      <alignment horizontal="center" vertical="center" wrapText="1"/>
    </xf>
    <xf numFmtId="0" fontId="37" fillId="0" borderId="126" xfId="0" applyFont="1" applyBorder="1" applyAlignment="1">
      <alignment horizontal="center" vertical="center" wrapText="1"/>
    </xf>
    <xf numFmtId="182" fontId="37" fillId="0" borderId="104" xfId="0" applyNumberFormat="1" applyFont="1" applyBorder="1" applyAlignment="1">
      <alignment horizontal="left" vertical="center" indent="1" shrinkToFit="1"/>
    </xf>
    <xf numFmtId="182" fontId="37" fillId="0" borderId="105" xfId="0" applyNumberFormat="1" applyFont="1" applyBorder="1" applyAlignment="1">
      <alignment horizontal="left" vertical="center" indent="1" shrinkToFit="1"/>
    </xf>
    <xf numFmtId="182" fontId="37" fillId="0" borderId="106" xfId="0" applyNumberFormat="1" applyFont="1" applyBorder="1" applyAlignment="1">
      <alignment horizontal="left" vertical="center" indent="1" shrinkToFit="1"/>
    </xf>
    <xf numFmtId="0" fontId="42" fillId="0" borderId="0" xfId="0" applyFont="1" applyAlignment="1">
      <alignment horizontal="center" wrapText="1" shrinkToFit="1"/>
    </xf>
    <xf numFmtId="0" fontId="15" fillId="0" borderId="0" xfId="0" applyFont="1" applyAlignment="1">
      <alignment horizontal="center" wrapText="1" shrinkToFit="1"/>
    </xf>
    <xf numFmtId="0" fontId="15" fillId="0" borderId="22" xfId="0" applyFont="1" applyBorder="1" applyAlignment="1">
      <alignment horizontal="center" wrapText="1" shrinkToFit="1"/>
    </xf>
    <xf numFmtId="0" fontId="47" fillId="5" borderId="0" xfId="0" applyFont="1" applyFill="1" applyAlignment="1" applyProtection="1">
      <alignment horizontal="center" vertical="center"/>
      <protection locked="0"/>
    </xf>
    <xf numFmtId="180" fontId="47" fillId="0" borderId="1" xfId="0" applyNumberFormat="1" applyFont="1" applyBorder="1" applyAlignment="1">
      <alignment horizontal="center" vertical="center" shrinkToFit="1"/>
    </xf>
    <xf numFmtId="180" fontId="47" fillId="0" borderId="2" xfId="0" applyNumberFormat="1" applyFont="1" applyBorder="1" applyAlignment="1">
      <alignment horizontal="center" vertical="center" shrinkToFit="1"/>
    </xf>
    <xf numFmtId="180" fontId="47" fillId="0" borderId="8" xfId="0" applyNumberFormat="1" applyFont="1" applyBorder="1" applyAlignment="1">
      <alignment horizontal="center" vertical="center" shrinkToFit="1"/>
    </xf>
    <xf numFmtId="180" fontId="47" fillId="0" borderId="16" xfId="0" applyNumberFormat="1" applyFont="1" applyBorder="1" applyAlignment="1">
      <alignment horizontal="center" vertical="center" shrinkToFit="1"/>
    </xf>
    <xf numFmtId="0" fontId="37" fillId="0" borderId="84" xfId="0" applyFont="1" applyBorder="1" applyAlignment="1">
      <alignment horizontal="center" vertical="center"/>
    </xf>
    <xf numFmtId="0" fontId="37" fillId="0" borderId="85" xfId="0" applyFont="1" applyBorder="1" applyAlignment="1">
      <alignment horizontal="center" vertical="center"/>
    </xf>
    <xf numFmtId="180" fontId="37" fillId="0" borderId="84" xfId="0" applyNumberFormat="1" applyFont="1" applyBorder="1" applyAlignment="1">
      <alignment horizontal="center" vertical="center"/>
    </xf>
    <xf numFmtId="180" fontId="37" fillId="0" borderId="85" xfId="0" applyNumberFormat="1" applyFont="1" applyBorder="1" applyAlignment="1">
      <alignment horizontal="center" vertical="center"/>
    </xf>
    <xf numFmtId="180" fontId="37" fillId="0" borderId="86" xfId="0" applyNumberFormat="1" applyFont="1" applyBorder="1" applyAlignment="1">
      <alignment horizontal="center" vertical="center"/>
    </xf>
    <xf numFmtId="0" fontId="37" fillId="0" borderId="87" xfId="0" applyFont="1" applyBorder="1" applyAlignment="1">
      <alignment horizontal="center" vertical="center"/>
    </xf>
    <xf numFmtId="0" fontId="37" fillId="0" borderId="88" xfId="0" applyFont="1" applyBorder="1" applyAlignment="1">
      <alignment horizontal="center" vertical="center"/>
    </xf>
    <xf numFmtId="182" fontId="49" fillId="0" borderId="87" xfId="0" applyNumberFormat="1" applyFont="1" applyBorder="1" applyAlignment="1">
      <alignment horizontal="center" vertical="center"/>
    </xf>
    <xf numFmtId="182" fontId="49" fillId="0" borderId="89" xfId="0" applyNumberFormat="1" applyFont="1" applyBorder="1" applyAlignment="1">
      <alignment horizontal="center" vertical="center"/>
    </xf>
    <xf numFmtId="0" fontId="37" fillId="0" borderId="1" xfId="0" applyFont="1" applyFill="1" applyBorder="1" applyAlignment="1">
      <alignment horizontal="center" vertical="center"/>
    </xf>
    <xf numFmtId="180" fontId="37" fillId="0" borderId="8" xfId="0" applyNumberFormat="1" applyFont="1" applyFill="1" applyBorder="1" applyAlignment="1">
      <alignment horizontal="center" vertical="center"/>
    </xf>
    <xf numFmtId="180" fontId="37" fillId="0" borderId="16" xfId="0" applyNumberFormat="1" applyFont="1" applyFill="1" applyBorder="1" applyAlignment="1">
      <alignment horizontal="center" vertical="center"/>
    </xf>
    <xf numFmtId="0" fontId="42" fillId="0" borderId="0" xfId="0" applyFont="1" applyFill="1" applyAlignment="1">
      <alignment horizontal="center" wrapText="1" shrinkToFit="1"/>
    </xf>
    <xf numFmtId="0" fontId="15" fillId="0" borderId="0" xfId="0" applyFont="1" applyFill="1" applyAlignment="1">
      <alignment horizontal="center" wrapText="1" shrinkToFit="1"/>
    </xf>
    <xf numFmtId="0" fontId="15" fillId="0" borderId="22" xfId="0" applyFont="1" applyFill="1" applyBorder="1" applyAlignment="1">
      <alignment horizontal="center" wrapText="1" shrinkToFit="1"/>
    </xf>
    <xf numFmtId="180" fontId="47" fillId="0" borderId="0" xfId="0" applyNumberFormat="1" applyFont="1" applyFill="1" applyAlignment="1" applyProtection="1">
      <alignment horizontal="center" vertical="center"/>
      <protection locked="0"/>
    </xf>
    <xf numFmtId="0" fontId="37" fillId="0" borderId="1" xfId="0" applyFont="1" applyFill="1" applyBorder="1" applyAlignment="1">
      <alignment horizontal="center" vertical="center" wrapText="1"/>
    </xf>
    <xf numFmtId="180" fontId="47" fillId="0" borderId="1" xfId="0" applyNumberFormat="1" applyFont="1" applyFill="1" applyBorder="1" applyAlignment="1">
      <alignment horizontal="center" vertical="center" shrinkToFit="1"/>
    </xf>
    <xf numFmtId="180" fontId="47" fillId="0" borderId="2" xfId="0" applyNumberFormat="1" applyFont="1" applyFill="1" applyBorder="1" applyAlignment="1">
      <alignment horizontal="center" vertical="center" shrinkToFit="1"/>
    </xf>
    <xf numFmtId="180" fontId="47" fillId="0" borderId="8" xfId="0" applyNumberFormat="1" applyFont="1" applyFill="1" applyBorder="1" applyAlignment="1">
      <alignment horizontal="center" vertical="center" shrinkToFit="1"/>
    </xf>
    <xf numFmtId="180" fontId="47" fillId="0" borderId="16" xfId="0" applyNumberFormat="1" applyFont="1" applyFill="1" applyBorder="1" applyAlignment="1">
      <alignment horizontal="center" vertical="center" shrinkToFit="1"/>
    </xf>
    <xf numFmtId="0" fontId="37" fillId="0" borderId="84" xfId="0" applyFont="1" applyFill="1" applyBorder="1" applyAlignment="1">
      <alignment horizontal="center" vertical="center"/>
    </xf>
    <xf numFmtId="0" fontId="37" fillId="0" borderId="85" xfId="0" applyFont="1" applyFill="1" applyBorder="1" applyAlignment="1">
      <alignment horizontal="center" vertical="center"/>
    </xf>
    <xf numFmtId="180" fontId="37" fillId="0" borderId="84" xfId="0" applyNumberFormat="1" applyFont="1" applyFill="1" applyBorder="1" applyAlignment="1">
      <alignment horizontal="center" vertical="center"/>
    </xf>
    <xf numFmtId="180" fontId="37" fillId="0" borderId="85" xfId="0" applyNumberFormat="1" applyFont="1" applyFill="1" applyBorder="1" applyAlignment="1">
      <alignment horizontal="center" vertical="center"/>
    </xf>
    <xf numFmtId="180" fontId="37" fillId="0" borderId="86" xfId="0" applyNumberFormat="1" applyFont="1" applyFill="1" applyBorder="1" applyAlignment="1">
      <alignment horizontal="center" vertical="center"/>
    </xf>
    <xf numFmtId="0" fontId="37" fillId="0" borderId="87" xfId="0" applyFont="1" applyFill="1" applyBorder="1" applyAlignment="1">
      <alignment horizontal="center" vertical="center"/>
    </xf>
    <xf numFmtId="0" fontId="37" fillId="0" borderId="88" xfId="0" applyFont="1" applyFill="1" applyBorder="1" applyAlignment="1">
      <alignment horizontal="center" vertical="center"/>
    </xf>
    <xf numFmtId="180" fontId="47" fillId="0" borderId="87" xfId="0" applyNumberFormat="1" applyFont="1" applyFill="1" applyBorder="1" applyAlignment="1">
      <alignment horizontal="center" vertical="center"/>
    </xf>
    <xf numFmtId="180" fontId="47" fillId="0" borderId="88" xfId="0" applyNumberFormat="1" applyFont="1" applyFill="1" applyBorder="1" applyAlignment="1">
      <alignment horizontal="center" vertical="center"/>
    </xf>
    <xf numFmtId="180" fontId="47" fillId="0" borderId="89" xfId="0" applyNumberFormat="1" applyFont="1" applyFill="1" applyBorder="1" applyAlignment="1">
      <alignment horizontal="center" vertical="center"/>
    </xf>
    <xf numFmtId="180" fontId="37" fillId="0" borderId="1" xfId="0" applyNumberFormat="1" applyFont="1" applyFill="1" applyBorder="1" applyAlignment="1">
      <alignment horizontal="center" vertical="center"/>
    </xf>
    <xf numFmtId="180" fontId="37" fillId="0" borderId="2" xfId="0" applyNumberFormat="1" applyFont="1" applyFill="1" applyBorder="1" applyAlignment="1">
      <alignment horizontal="center" vertical="center"/>
    </xf>
    <xf numFmtId="0" fontId="37" fillId="0" borderId="2" xfId="0" applyFont="1" applyFill="1" applyBorder="1" applyAlignment="1">
      <alignment horizontal="center" vertical="center"/>
    </xf>
    <xf numFmtId="0" fontId="37" fillId="0" borderId="8" xfId="0" applyFont="1" applyFill="1" applyBorder="1" applyAlignment="1">
      <alignment horizontal="center" vertical="center"/>
    </xf>
    <xf numFmtId="0" fontId="37" fillId="0" borderId="16" xfId="0" applyFont="1" applyFill="1" applyBorder="1" applyAlignment="1">
      <alignment horizontal="center" vertical="center"/>
    </xf>
    <xf numFmtId="182" fontId="49" fillId="0" borderId="90" xfId="0" applyNumberFormat="1" applyFont="1" applyFill="1" applyBorder="1" applyAlignment="1">
      <alignment horizontal="center" vertical="center"/>
    </xf>
    <xf numFmtId="182" fontId="49" fillId="0" borderId="112" xfId="0" applyNumberFormat="1" applyFont="1" applyFill="1" applyBorder="1" applyAlignment="1">
      <alignment horizontal="center" vertical="center"/>
    </xf>
    <xf numFmtId="182" fontId="37" fillId="0" borderId="107" xfId="0" applyNumberFormat="1" applyFont="1" applyFill="1" applyBorder="1" applyAlignment="1">
      <alignment horizontal="center" vertical="center"/>
    </xf>
    <xf numFmtId="182" fontId="37" fillId="0" borderId="109" xfId="0" applyNumberFormat="1" applyFont="1" applyFill="1" applyBorder="1" applyAlignment="1">
      <alignment horizontal="center" vertical="center"/>
    </xf>
    <xf numFmtId="182" fontId="49" fillId="0" borderId="84" xfId="0" applyNumberFormat="1" applyFont="1" applyFill="1" applyBorder="1" applyAlignment="1">
      <alignment horizontal="center" vertical="center"/>
    </xf>
    <xf numFmtId="182" fontId="49" fillId="0" borderId="86" xfId="0" applyNumberFormat="1" applyFont="1" applyFill="1" applyBorder="1" applyAlignment="1">
      <alignment horizontal="center" vertical="center"/>
    </xf>
    <xf numFmtId="182" fontId="37" fillId="0" borderId="104" xfId="0" applyNumberFormat="1" applyFont="1" applyFill="1" applyBorder="1" applyAlignment="1">
      <alignment horizontal="center" vertical="center"/>
    </xf>
    <xf numFmtId="182" fontId="37" fillId="0" borderId="106" xfId="0" applyNumberFormat="1" applyFont="1" applyFill="1" applyBorder="1" applyAlignment="1">
      <alignment horizontal="center" vertical="center"/>
    </xf>
    <xf numFmtId="182" fontId="37" fillId="0" borderId="84" xfId="0" applyNumberFormat="1" applyFont="1" applyFill="1" applyBorder="1" applyAlignment="1">
      <alignment horizontal="center" vertical="center"/>
    </xf>
    <xf numFmtId="182" fontId="37" fillId="0" borderId="85" xfId="0" applyNumberFormat="1" applyFont="1" applyFill="1" applyBorder="1" applyAlignment="1">
      <alignment horizontal="center" vertical="center"/>
    </xf>
    <xf numFmtId="182" fontId="37" fillId="0" borderId="86" xfId="0" applyNumberFormat="1" applyFont="1" applyFill="1" applyBorder="1" applyAlignment="1">
      <alignment horizontal="center" vertical="center"/>
    </xf>
    <xf numFmtId="182" fontId="37" fillId="0" borderId="104" xfId="0" applyNumberFormat="1" applyFont="1" applyFill="1" applyBorder="1" applyAlignment="1">
      <alignment horizontal="center" vertical="center" shrinkToFit="1"/>
    </xf>
    <xf numFmtId="182" fontId="37" fillId="0" borderId="105" xfId="0" applyNumberFormat="1" applyFont="1" applyFill="1" applyBorder="1" applyAlignment="1">
      <alignment horizontal="center" vertical="center" shrinkToFit="1"/>
    </xf>
    <xf numFmtId="182" fontId="37" fillId="0" borderId="106" xfId="0" applyNumberFormat="1" applyFont="1" applyFill="1" applyBorder="1" applyAlignment="1">
      <alignment horizontal="center" vertical="center" shrinkToFit="1"/>
    </xf>
    <xf numFmtId="182" fontId="37" fillId="0" borderId="104" xfId="0" applyNumberFormat="1" applyFont="1" applyFill="1" applyBorder="1" applyAlignment="1">
      <alignment horizontal="left" vertical="center" indent="1" shrinkToFit="1"/>
    </xf>
    <xf numFmtId="182" fontId="37" fillId="0" borderId="105" xfId="0" applyNumberFormat="1" applyFont="1" applyFill="1" applyBorder="1" applyAlignment="1">
      <alignment horizontal="left" vertical="center" indent="1" shrinkToFit="1"/>
    </xf>
    <xf numFmtId="182" fontId="37" fillId="0" borderId="106" xfId="0" applyNumberFormat="1" applyFont="1" applyFill="1" applyBorder="1" applyAlignment="1">
      <alignment horizontal="left" vertical="center" indent="1" shrinkToFit="1"/>
    </xf>
    <xf numFmtId="182" fontId="37" fillId="0" borderId="90" xfId="0" applyNumberFormat="1" applyFont="1" applyFill="1" applyBorder="1" applyAlignment="1">
      <alignment horizontal="center" vertical="center"/>
    </xf>
    <xf numFmtId="182" fontId="37" fillId="0" borderId="98" xfId="0" applyNumberFormat="1" applyFont="1" applyFill="1" applyBorder="1" applyAlignment="1">
      <alignment horizontal="center" vertical="center"/>
    </xf>
    <xf numFmtId="182" fontId="37" fillId="0" borderId="112" xfId="0" applyNumberFormat="1" applyFont="1" applyFill="1" applyBorder="1" applyAlignment="1">
      <alignment horizontal="center" vertical="center"/>
    </xf>
    <xf numFmtId="180" fontId="37" fillId="0" borderId="90" xfId="0" applyNumberFormat="1" applyFont="1" applyFill="1" applyBorder="1" applyAlignment="1">
      <alignment horizontal="center" vertical="center"/>
    </xf>
    <xf numFmtId="180" fontId="37" fillId="0" borderId="112" xfId="0" applyNumberFormat="1" applyFont="1" applyFill="1" applyBorder="1" applyAlignment="1">
      <alignment horizontal="center" vertical="center"/>
    </xf>
    <xf numFmtId="182" fontId="37" fillId="0" borderId="107" xfId="0" applyNumberFormat="1" applyFont="1" applyFill="1" applyBorder="1" applyAlignment="1">
      <alignment horizontal="center" vertical="center" shrinkToFit="1"/>
    </xf>
    <xf numFmtId="182" fontId="37" fillId="0" borderId="108" xfId="0" applyNumberFormat="1" applyFont="1" applyFill="1" applyBorder="1" applyAlignment="1">
      <alignment horizontal="center" vertical="center" shrinkToFit="1"/>
    </xf>
    <xf numFmtId="182" fontId="37" fillId="0" borderId="109" xfId="0" applyNumberFormat="1" applyFont="1" applyFill="1" applyBorder="1" applyAlignment="1">
      <alignment horizontal="center" vertical="center" shrinkToFit="1"/>
    </xf>
    <xf numFmtId="182" fontId="37" fillId="0" borderId="107" xfId="0" applyNumberFormat="1" applyFont="1" applyFill="1" applyBorder="1" applyAlignment="1">
      <alignment horizontal="left" vertical="center" indent="1" shrinkToFit="1"/>
    </xf>
    <xf numFmtId="182" fontId="37" fillId="0" borderId="108" xfId="0" applyNumberFormat="1" applyFont="1" applyFill="1" applyBorder="1" applyAlignment="1">
      <alignment horizontal="left" vertical="center" indent="1" shrinkToFit="1"/>
    </xf>
    <xf numFmtId="182" fontId="37" fillId="0" borderId="109" xfId="0" applyNumberFormat="1" applyFont="1" applyFill="1" applyBorder="1" applyAlignment="1">
      <alignment horizontal="left" vertical="center" indent="1" shrinkToFit="1"/>
    </xf>
    <xf numFmtId="182" fontId="49" fillId="0" borderId="87" xfId="0" applyNumberFormat="1" applyFont="1" applyFill="1" applyBorder="1" applyAlignment="1">
      <alignment horizontal="center" vertical="center"/>
    </xf>
    <xf numFmtId="182" fontId="49" fillId="0" borderId="89" xfId="0" applyNumberFormat="1" applyFont="1" applyFill="1" applyBorder="1" applyAlignment="1">
      <alignment horizontal="center" vertical="center"/>
    </xf>
    <xf numFmtId="182" fontId="37" fillId="0" borderId="119" xfId="0" applyNumberFormat="1" applyFont="1" applyFill="1" applyBorder="1" applyAlignment="1">
      <alignment horizontal="center" vertical="center"/>
    </xf>
    <xf numFmtId="182" fontId="37" fillId="0" borderId="121" xfId="0" applyNumberFormat="1" applyFont="1" applyFill="1" applyBorder="1" applyAlignment="1">
      <alignment horizontal="center" vertical="center"/>
    </xf>
    <xf numFmtId="182" fontId="37" fillId="0" borderId="39" xfId="0" applyNumberFormat="1" applyFont="1" applyFill="1" applyBorder="1" applyAlignment="1">
      <alignment horizontal="center" vertical="center"/>
    </xf>
    <xf numFmtId="182" fontId="37" fillId="0" borderId="0" xfId="0" applyNumberFormat="1" applyFont="1" applyFill="1" applyAlignment="1">
      <alignment horizontal="center" vertical="center"/>
    </xf>
    <xf numFmtId="182" fontId="37" fillId="0" borderId="40" xfId="0" applyNumberFormat="1" applyFont="1" applyFill="1" applyBorder="1" applyAlignment="1">
      <alignment horizontal="center" vertical="center"/>
    </xf>
    <xf numFmtId="180" fontId="37" fillId="0" borderId="87" xfId="0" applyNumberFormat="1" applyFont="1" applyFill="1" applyBorder="1" applyAlignment="1">
      <alignment horizontal="center" vertical="center"/>
    </xf>
    <xf numFmtId="180" fontId="37" fillId="0" borderId="89" xfId="0" applyNumberFormat="1" applyFont="1" applyFill="1" applyBorder="1" applyAlignment="1">
      <alignment horizontal="center" vertical="center"/>
    </xf>
    <xf numFmtId="182" fontId="37" fillId="0" borderId="119" xfId="0" applyNumberFormat="1" applyFont="1" applyFill="1" applyBorder="1" applyAlignment="1">
      <alignment horizontal="center" vertical="center" shrinkToFit="1"/>
    </xf>
    <xf numFmtId="182" fontId="37" fillId="0" borderId="120" xfId="0" applyNumberFormat="1" applyFont="1" applyFill="1" applyBorder="1" applyAlignment="1">
      <alignment horizontal="center" vertical="center" shrinkToFit="1"/>
    </xf>
    <xf numFmtId="182" fontId="37" fillId="0" borderId="121" xfId="0" applyNumberFormat="1" applyFont="1" applyFill="1" applyBorder="1" applyAlignment="1">
      <alignment horizontal="center" vertical="center" shrinkToFit="1"/>
    </xf>
    <xf numFmtId="182" fontId="37" fillId="0" borderId="119" xfId="0" applyNumberFormat="1" applyFont="1" applyFill="1" applyBorder="1" applyAlignment="1">
      <alignment horizontal="left" vertical="center" indent="1" shrinkToFit="1"/>
    </xf>
    <xf numFmtId="182" fontId="37" fillId="0" borderId="120" xfId="0" applyNumberFormat="1" applyFont="1" applyFill="1" applyBorder="1" applyAlignment="1">
      <alignment horizontal="left" vertical="center" indent="1" shrinkToFit="1"/>
    </xf>
    <xf numFmtId="182" fontId="37" fillId="0" borderId="121" xfId="0" applyNumberFormat="1" applyFont="1" applyFill="1" applyBorder="1" applyAlignment="1">
      <alignment horizontal="left" vertical="center" indent="1" shrinkToFit="1"/>
    </xf>
    <xf numFmtId="49" fontId="37" fillId="0" borderId="1" xfId="0" applyNumberFormat="1" applyFont="1" applyFill="1" applyBorder="1" applyAlignment="1" applyProtection="1">
      <alignment horizontal="center" vertical="center"/>
      <protection locked="0"/>
    </xf>
    <xf numFmtId="0" fontId="37" fillId="0" borderId="1" xfId="0" applyNumberFormat="1" applyFont="1" applyFill="1" applyBorder="1" applyAlignment="1" applyProtection="1">
      <alignment horizontal="center" vertical="center"/>
      <protection locked="0"/>
    </xf>
    <xf numFmtId="0" fontId="37" fillId="0" borderId="99" xfId="0" applyFont="1" applyFill="1" applyBorder="1" applyAlignment="1">
      <alignment horizontal="center" vertical="center"/>
    </xf>
    <xf numFmtId="0" fontId="37" fillId="0" borderId="103" xfId="0" applyFont="1" applyFill="1" applyBorder="1" applyAlignment="1">
      <alignment horizontal="center" vertical="center"/>
    </xf>
    <xf numFmtId="0" fontId="37" fillId="0" borderId="101" xfId="0" applyFont="1" applyFill="1" applyBorder="1" applyAlignment="1">
      <alignment horizontal="center" vertical="center"/>
    </xf>
    <xf numFmtId="0" fontId="37" fillId="0" borderId="123" xfId="0" applyFont="1" applyFill="1" applyBorder="1" applyAlignment="1">
      <alignment horizontal="center" vertical="center"/>
    </xf>
    <xf numFmtId="0" fontId="37" fillId="0" borderId="124" xfId="0" applyFont="1" applyFill="1" applyBorder="1" applyAlignment="1">
      <alignment horizontal="center" vertical="center"/>
    </xf>
    <xf numFmtId="0" fontId="37" fillId="0" borderId="54" xfId="0" applyNumberFormat="1" applyFont="1" applyFill="1" applyBorder="1" applyAlignment="1" applyProtection="1">
      <alignment horizontal="left" vertical="top" wrapText="1" shrinkToFit="1"/>
      <protection locked="0"/>
    </xf>
    <xf numFmtId="0" fontId="37" fillId="0" borderId="56" xfId="0" applyNumberFormat="1" applyFont="1" applyFill="1" applyBorder="1" applyAlignment="1" applyProtection="1">
      <alignment horizontal="left" vertical="top" wrapText="1" shrinkToFit="1"/>
      <protection locked="0"/>
    </xf>
    <xf numFmtId="0" fontId="37" fillId="0" borderId="0" xfId="0" applyNumberFormat="1" applyFont="1" applyFill="1" applyAlignment="1" applyProtection="1">
      <alignment horizontal="left" vertical="top" wrapText="1" shrinkToFit="1"/>
      <protection locked="0"/>
    </xf>
    <xf numFmtId="0" fontId="37" fillId="0" borderId="40" xfId="0" applyNumberFormat="1" applyFont="1" applyFill="1" applyBorder="1" applyAlignment="1" applyProtection="1">
      <alignment horizontal="left" vertical="top" wrapText="1" shrinkToFit="1"/>
      <protection locked="0"/>
    </xf>
    <xf numFmtId="0" fontId="37" fillId="0" borderId="22" xfId="0" applyNumberFormat="1" applyFont="1" applyFill="1" applyBorder="1" applyAlignment="1" applyProtection="1">
      <alignment horizontal="left" vertical="top" wrapText="1" shrinkToFit="1"/>
      <protection locked="0"/>
    </xf>
    <xf numFmtId="0" fontId="37" fillId="0" borderId="7" xfId="0" applyNumberFormat="1" applyFont="1" applyFill="1" applyBorder="1" applyAlignment="1" applyProtection="1">
      <alignment horizontal="left" vertical="top" wrapText="1" shrinkToFit="1"/>
      <protection locked="0"/>
    </xf>
    <xf numFmtId="0" fontId="37" fillId="0" borderId="102" xfId="0" applyFont="1" applyFill="1" applyBorder="1" applyAlignment="1">
      <alignment horizontal="center" vertical="center" wrapText="1"/>
    </xf>
    <xf numFmtId="0" fontId="37" fillId="0" borderId="102" xfId="0" applyFont="1" applyFill="1" applyBorder="1" applyAlignment="1" applyProtection="1">
      <alignment horizontal="center" vertical="center" wrapText="1"/>
      <protection locked="0"/>
    </xf>
    <xf numFmtId="0" fontId="37" fillId="0" borderId="125" xfId="0" applyFont="1" applyFill="1" applyBorder="1" applyAlignment="1" applyProtection="1">
      <alignment horizontal="center" vertical="center" wrapText="1"/>
      <protection locked="0"/>
    </xf>
    <xf numFmtId="0" fontId="37" fillId="0" borderId="126" xfId="0" applyFont="1" applyFill="1" applyBorder="1" applyAlignment="1" applyProtection="1">
      <alignment horizontal="center" vertical="center" wrapText="1"/>
      <protection locked="0"/>
    </xf>
    <xf numFmtId="0" fontId="37" fillId="0" borderId="125" xfId="0" applyFont="1" applyFill="1" applyBorder="1" applyAlignment="1">
      <alignment horizontal="center" vertical="center" wrapText="1"/>
    </xf>
    <xf numFmtId="0" fontId="37" fillId="0" borderId="126" xfId="0" applyFont="1" applyFill="1" applyBorder="1" applyAlignment="1">
      <alignment horizontal="center" vertical="center" wrapText="1"/>
    </xf>
    <xf numFmtId="0" fontId="37" fillId="0" borderId="2" xfId="0" applyFont="1" applyFill="1" applyBorder="1" applyAlignment="1">
      <alignment horizontal="center" vertical="center" shrinkToFit="1"/>
    </xf>
    <xf numFmtId="0" fontId="37" fillId="0" borderId="8" xfId="0" applyFont="1" applyFill="1" applyBorder="1" applyAlignment="1">
      <alignment horizontal="center" vertical="center" shrinkToFit="1"/>
    </xf>
    <xf numFmtId="0" fontId="37" fillId="0" borderId="16" xfId="0" applyFont="1" applyFill="1" applyBorder="1" applyAlignment="1">
      <alignment horizontal="center" vertical="center" shrinkToFit="1"/>
    </xf>
    <xf numFmtId="0" fontId="48" fillId="0" borderId="0" xfId="0" applyFont="1" applyFill="1" applyAlignment="1">
      <alignment horizontal="center" vertical="center"/>
    </xf>
    <xf numFmtId="180" fontId="55" fillId="0" borderId="0" xfId="6" applyNumberFormat="1" applyFont="1" applyAlignment="1">
      <alignment horizontal="right"/>
    </xf>
    <xf numFmtId="180" fontId="57" fillId="0" borderId="0" xfId="6" applyNumberFormat="1" applyFont="1" applyAlignment="1">
      <alignment horizontal="center" vertical="center"/>
    </xf>
    <xf numFmtId="0" fontId="10" fillId="2" borderId="3" xfId="7" applyFont="1" applyFill="1" applyBorder="1" applyAlignment="1">
      <alignment horizontal="center" vertical="center"/>
    </xf>
    <xf numFmtId="0" fontId="10" fillId="2" borderId="13" xfId="7" applyFont="1" applyFill="1" applyBorder="1" applyAlignment="1">
      <alignment horizontal="center" vertical="center"/>
    </xf>
    <xf numFmtId="49" fontId="10" fillId="2" borderId="52" xfId="7" applyNumberFormat="1" applyFont="1" applyFill="1" applyBorder="1" applyAlignment="1">
      <alignment horizontal="center" vertical="center"/>
    </xf>
    <xf numFmtId="49" fontId="10" fillId="2" borderId="59" xfId="7" applyNumberFormat="1" applyFont="1" applyFill="1" applyBorder="1" applyAlignment="1">
      <alignment horizontal="center" vertical="center"/>
    </xf>
    <xf numFmtId="49" fontId="10" fillId="2" borderId="9" xfId="7" applyNumberFormat="1" applyFont="1" applyFill="1" applyBorder="1" applyAlignment="1">
      <alignment horizontal="center" vertical="center"/>
    </xf>
    <xf numFmtId="49" fontId="10" fillId="2" borderId="61" xfId="7" applyNumberFormat="1" applyFont="1" applyFill="1" applyBorder="1" applyAlignment="1">
      <alignment horizontal="center" vertical="center"/>
    </xf>
    <xf numFmtId="49" fontId="10" fillId="2" borderId="60" xfId="7" applyNumberFormat="1" applyFont="1" applyFill="1" applyBorder="1" applyAlignment="1">
      <alignment horizontal="center" vertical="center"/>
    </xf>
    <xf numFmtId="49" fontId="10" fillId="2" borderId="4" xfId="7" applyNumberFormat="1" applyFont="1" applyFill="1" applyBorder="1" applyAlignment="1">
      <alignment horizontal="center" vertical="center"/>
    </xf>
    <xf numFmtId="49" fontId="10" fillId="2" borderId="55" xfId="7" applyNumberFormat="1" applyFont="1" applyFill="1" applyBorder="1" applyAlignment="1">
      <alignment horizontal="center" vertical="center"/>
    </xf>
    <xf numFmtId="49" fontId="10" fillId="2" borderId="57" xfId="7" applyNumberFormat="1" applyFont="1" applyFill="1" applyBorder="1" applyAlignment="1">
      <alignment horizontal="center" vertical="center"/>
    </xf>
    <xf numFmtId="0" fontId="4" fillId="2" borderId="0" xfId="7" applyFill="1" applyAlignment="1">
      <alignment horizontal="center" vertical="center" shrinkToFit="1"/>
    </xf>
    <xf numFmtId="49" fontId="10" fillId="2" borderId="0" xfId="7" applyNumberFormat="1" applyFont="1" applyFill="1" applyAlignment="1">
      <alignment horizontal="center" vertical="center"/>
    </xf>
    <xf numFmtId="0" fontId="18" fillId="2" borderId="0" xfId="7" applyFont="1" applyFill="1" applyAlignment="1">
      <alignment horizontal="center" vertical="center"/>
    </xf>
    <xf numFmtId="0" fontId="9" fillId="2" borderId="0" xfId="7" applyFont="1" applyFill="1" applyAlignment="1">
      <alignment horizontal="right" vertical="center"/>
    </xf>
    <xf numFmtId="0" fontId="10" fillId="2" borderId="0" xfId="7" applyFont="1" applyFill="1" applyAlignment="1">
      <alignment horizontal="center" vertical="center"/>
    </xf>
    <xf numFmtId="0" fontId="0" fillId="2" borderId="2" xfId="7" applyFont="1" applyFill="1" applyBorder="1" applyAlignment="1">
      <alignment horizontal="left" vertical="center"/>
    </xf>
    <xf numFmtId="0" fontId="0" fillId="2" borderId="8" xfId="7" applyFont="1" applyFill="1" applyBorder="1" applyAlignment="1">
      <alignment horizontal="left" vertical="center"/>
    </xf>
    <xf numFmtId="0" fontId="0" fillId="2" borderId="16" xfId="7" applyFont="1" applyFill="1" applyBorder="1" applyAlignment="1">
      <alignment horizontal="left" vertical="center"/>
    </xf>
    <xf numFmtId="0" fontId="4" fillId="2" borderId="54" xfId="7" applyFill="1" applyBorder="1" applyAlignment="1">
      <alignment horizontal="center" vertical="center"/>
    </xf>
    <xf numFmtId="49" fontId="9" fillId="2" borderId="95" xfId="7" applyNumberFormat="1" applyFont="1" applyFill="1" applyBorder="1" applyAlignment="1">
      <alignment horizontal="center" vertical="center" wrapText="1" shrinkToFit="1"/>
    </xf>
    <xf numFmtId="49" fontId="9" fillId="2" borderId="96" xfId="7" applyNumberFormat="1" applyFont="1" applyFill="1" applyBorder="1" applyAlignment="1">
      <alignment horizontal="center" vertical="center" wrapText="1" shrinkToFit="1"/>
    </xf>
    <xf numFmtId="0" fontId="4" fillId="2" borderId="1" xfId="7" applyFill="1" applyBorder="1" applyAlignment="1">
      <alignment horizontal="center" vertical="center"/>
    </xf>
    <xf numFmtId="0" fontId="10" fillId="0" borderId="2" xfId="7" applyFont="1" applyBorder="1" applyAlignment="1" applyProtection="1">
      <alignment horizontal="center" vertical="center"/>
      <protection locked="0"/>
    </xf>
    <xf numFmtId="0" fontId="10" fillId="0" borderId="53" xfId="7" applyFont="1" applyBorder="1" applyAlignment="1" applyProtection="1">
      <alignment horizontal="center" vertical="center"/>
      <protection locked="0"/>
    </xf>
    <xf numFmtId="176" fontId="22" fillId="0" borderId="32" xfId="7" applyNumberFormat="1" applyFont="1" applyBorder="1" applyAlignment="1" applyProtection="1">
      <alignment horizontal="center" vertical="center" shrinkToFit="1"/>
      <protection locked="0"/>
    </xf>
    <xf numFmtId="176" fontId="22" fillId="0" borderId="53" xfId="7" applyNumberFormat="1" applyFont="1" applyBorder="1" applyAlignment="1" applyProtection="1">
      <alignment horizontal="center" vertical="center" shrinkToFit="1"/>
      <protection locked="0"/>
    </xf>
    <xf numFmtId="0" fontId="15" fillId="0" borderId="32" xfId="7" applyFont="1" applyBorder="1" applyAlignment="1" applyProtection="1">
      <alignment horizontal="left" vertical="center" shrinkToFit="1"/>
      <protection locked="0"/>
    </xf>
    <xf numFmtId="0" fontId="15" fillId="0" borderId="53" xfId="7" applyFont="1" applyBorder="1" applyAlignment="1" applyProtection="1">
      <alignment horizontal="left" vertical="center" shrinkToFit="1"/>
      <protection locked="0"/>
    </xf>
    <xf numFmtId="0" fontId="10" fillId="2" borderId="60" xfId="7" applyFont="1" applyFill="1" applyBorder="1" applyAlignment="1">
      <alignment horizontal="center" vertical="center"/>
    </xf>
    <xf numFmtId="0" fontId="10" fillId="2" borderId="4" xfId="7" applyFont="1" applyFill="1" applyBorder="1" applyAlignment="1">
      <alignment horizontal="center" vertical="center"/>
    </xf>
    <xf numFmtId="0" fontId="10" fillId="2" borderId="55" xfId="7" applyFont="1" applyFill="1" applyBorder="1" applyAlignment="1">
      <alignment horizontal="center" vertical="center"/>
    </xf>
    <xf numFmtId="0" fontId="10" fillId="2" borderId="57" xfId="7" applyFont="1" applyFill="1" applyBorder="1" applyAlignment="1">
      <alignment horizontal="center" vertical="center"/>
    </xf>
    <xf numFmtId="0" fontId="2" fillId="0" borderId="1" xfId="10" applyBorder="1" applyAlignment="1">
      <alignment horizontal="left" vertical="center"/>
    </xf>
    <xf numFmtId="180" fontId="72" fillId="0" borderId="1" xfId="10" applyNumberFormat="1" applyFont="1" applyBorder="1" applyAlignment="1">
      <alignment horizontal="center" vertical="center"/>
    </xf>
    <xf numFmtId="0" fontId="65" fillId="4" borderId="0" xfId="10" applyFont="1" applyFill="1" applyAlignment="1">
      <alignment horizontal="distributed" vertical="center" justifyLastLine="1"/>
    </xf>
    <xf numFmtId="0" fontId="70" fillId="0" borderId="0" xfId="10" applyFont="1" applyAlignment="1">
      <alignment horizontal="center" vertical="center"/>
    </xf>
    <xf numFmtId="180" fontId="71" fillId="0" borderId="1" xfId="10" applyNumberFormat="1" applyFont="1" applyBorder="1" applyAlignment="1">
      <alignment horizontal="center" vertical="center"/>
    </xf>
    <xf numFmtId="180" fontId="65" fillId="0" borderId="1" xfId="10" applyNumberFormat="1" applyFont="1" applyBorder="1" applyAlignment="1">
      <alignment horizontal="center" vertical="center"/>
    </xf>
    <xf numFmtId="0" fontId="69" fillId="0" borderId="0" xfId="10" applyFont="1" applyAlignment="1">
      <alignment horizontal="center" vertical="center"/>
    </xf>
    <xf numFmtId="180" fontId="72" fillId="0" borderId="1" xfId="10" applyNumberFormat="1" applyFont="1" applyBorder="1" applyAlignment="1">
      <alignment horizontal="left" vertical="center"/>
    </xf>
    <xf numFmtId="180" fontId="2" fillId="0" borderId="1" xfId="10" applyNumberFormat="1" applyBorder="1" applyAlignment="1">
      <alignment horizontal="left" vertical="center"/>
    </xf>
    <xf numFmtId="180" fontId="72" fillId="0" borderId="2" xfId="10" applyNumberFormat="1" applyFont="1" applyBorder="1" applyAlignment="1">
      <alignment horizontal="center" vertical="center"/>
    </xf>
    <xf numFmtId="180" fontId="72" fillId="0" borderId="8" xfId="10" applyNumberFormat="1" applyFont="1" applyBorder="1" applyAlignment="1">
      <alignment horizontal="center" vertical="center"/>
    </xf>
    <xf numFmtId="180" fontId="72" fillId="0" borderId="16" xfId="10" applyNumberFormat="1" applyFont="1" applyBorder="1" applyAlignment="1">
      <alignment horizontal="center" vertical="center"/>
    </xf>
    <xf numFmtId="0" fontId="2" fillId="0" borderId="52" xfId="10" applyBorder="1" applyAlignment="1">
      <alignment horizontal="center" vertical="center"/>
    </xf>
    <xf numFmtId="0" fontId="2" fillId="0" borderId="56" xfId="10" applyBorder="1" applyAlignment="1">
      <alignment horizontal="center" vertical="center"/>
    </xf>
    <xf numFmtId="0" fontId="2" fillId="0" borderId="9" xfId="10" applyBorder="1" applyAlignment="1">
      <alignment horizontal="center" vertical="center"/>
    </xf>
    <xf numFmtId="0" fontId="2" fillId="0" borderId="7" xfId="10" applyBorder="1" applyAlignment="1">
      <alignment horizontal="center" vertical="center"/>
    </xf>
    <xf numFmtId="0" fontId="2" fillId="0" borderId="52" xfId="10" applyBorder="1" applyAlignment="1">
      <alignment horizontal="center"/>
    </xf>
    <xf numFmtId="0" fontId="2" fillId="0" borderId="54" xfId="10" applyBorder="1" applyAlignment="1">
      <alignment horizontal="center"/>
    </xf>
    <xf numFmtId="0" fontId="2" fillId="0" borderId="56" xfId="10" applyBorder="1" applyAlignment="1">
      <alignment horizontal="center"/>
    </xf>
    <xf numFmtId="0" fontId="2" fillId="0" borderId="54" xfId="10" applyBorder="1" applyAlignment="1">
      <alignment horizontal="center" vertical="center"/>
    </xf>
    <xf numFmtId="0" fontId="2" fillId="0" borderId="22" xfId="10" applyBorder="1" applyAlignment="1">
      <alignment horizontal="center" vertical="center"/>
    </xf>
    <xf numFmtId="0" fontId="68" fillId="0" borderId="9" xfId="10" applyFont="1" applyBorder="1" applyAlignment="1">
      <alignment horizontal="center" vertical="top"/>
    </xf>
    <xf numFmtId="0" fontId="2" fillId="0" borderId="22" xfId="10" applyBorder="1">
      <alignment vertical="center"/>
    </xf>
    <xf numFmtId="0" fontId="2" fillId="0" borderId="7" xfId="10" applyBorder="1">
      <alignment vertical="center"/>
    </xf>
    <xf numFmtId="0" fontId="76" fillId="0" borderId="2" xfId="10" applyFont="1" applyBorder="1" applyAlignment="1">
      <alignment horizontal="center" vertical="center"/>
    </xf>
    <xf numFmtId="0" fontId="76" fillId="0" borderId="8" xfId="10" applyFont="1" applyBorder="1" applyAlignment="1">
      <alignment horizontal="center" vertical="center"/>
    </xf>
    <xf numFmtId="14" fontId="72" fillId="0" borderId="2" xfId="10" applyNumberFormat="1" applyFont="1" applyBorder="1" applyAlignment="1">
      <alignment horizontal="center" vertical="center"/>
    </xf>
    <xf numFmtId="14" fontId="75" fillId="0" borderId="8" xfId="10" applyNumberFormat="1" applyFont="1" applyBorder="1" applyAlignment="1">
      <alignment horizontal="center" vertical="center"/>
    </xf>
    <xf numFmtId="14" fontId="75" fillId="0" borderId="16" xfId="10" applyNumberFormat="1" applyFont="1" applyBorder="1" applyAlignment="1">
      <alignment horizontal="center" vertical="center"/>
    </xf>
    <xf numFmtId="180" fontId="2" fillId="0" borderId="2" xfId="10" applyNumberFormat="1" applyBorder="1" applyAlignment="1">
      <alignment horizontal="left" vertical="center" wrapText="1"/>
    </xf>
    <xf numFmtId="180" fontId="2" fillId="0" borderId="8" xfId="10" applyNumberFormat="1" applyBorder="1" applyAlignment="1">
      <alignment horizontal="left" vertical="center" wrapText="1"/>
    </xf>
    <xf numFmtId="180" fontId="2" fillId="0" borderId="16" xfId="10" applyNumberFormat="1" applyBorder="1" applyAlignment="1">
      <alignment horizontal="left" vertical="center" wrapText="1"/>
    </xf>
    <xf numFmtId="180" fontId="73" fillId="0" borderId="2" xfId="10" applyNumberFormat="1" applyFont="1" applyBorder="1" applyAlignment="1">
      <alignment horizontal="center" vertical="center" shrinkToFit="1"/>
    </xf>
    <xf numFmtId="180" fontId="73" fillId="0" borderId="16" xfId="10" applyNumberFormat="1" applyFont="1" applyBorder="1" applyAlignment="1">
      <alignment horizontal="center" vertical="center" shrinkToFit="1"/>
    </xf>
    <xf numFmtId="0" fontId="68" fillId="0" borderId="52" xfId="10" applyFont="1" applyBorder="1" applyAlignment="1">
      <alignment horizontal="center" vertical="center"/>
    </xf>
    <xf numFmtId="0" fontId="73" fillId="0" borderId="54" xfId="10" applyFont="1" applyBorder="1" applyAlignment="1">
      <alignment horizontal="center" vertical="center"/>
    </xf>
    <xf numFmtId="0" fontId="73" fillId="0" borderId="56" xfId="10" applyFont="1" applyBorder="1" applyAlignment="1">
      <alignment horizontal="center" vertical="center"/>
    </xf>
    <xf numFmtId="0" fontId="73" fillId="0" borderId="9" xfId="10" applyFont="1" applyBorder="1" applyAlignment="1">
      <alignment horizontal="center" vertical="center"/>
    </xf>
    <xf numFmtId="0" fontId="73" fillId="0" borderId="22" xfId="10" applyFont="1" applyBorder="1" applyAlignment="1">
      <alignment horizontal="center" vertical="center"/>
    </xf>
    <xf numFmtId="0" fontId="73" fillId="0" borderId="7" xfId="10" applyFont="1" applyBorder="1" applyAlignment="1">
      <alignment horizontal="center" vertical="center"/>
    </xf>
    <xf numFmtId="0" fontId="74" fillId="0" borderId="2" xfId="10" applyFont="1" applyBorder="1" applyAlignment="1">
      <alignment horizontal="center" vertical="center"/>
    </xf>
    <xf numFmtId="0" fontId="74" fillId="0" borderId="16" xfId="10" applyFont="1" applyBorder="1" applyAlignment="1">
      <alignment horizontal="center" vertical="center"/>
    </xf>
    <xf numFmtId="0" fontId="2" fillId="0" borderId="0" xfId="10" applyAlignment="1">
      <alignment horizontal="center" vertical="center"/>
    </xf>
    <xf numFmtId="182" fontId="37" fillId="0" borderId="110" xfId="0" applyNumberFormat="1" applyFont="1" applyFill="1" applyBorder="1" applyAlignment="1">
      <alignment horizontal="center" vertical="center"/>
    </xf>
    <xf numFmtId="182" fontId="37" fillId="0" borderId="111" xfId="0" applyNumberFormat="1" applyFont="1" applyFill="1" applyBorder="1" applyAlignment="1">
      <alignment horizontal="center" vertical="center"/>
    </xf>
    <xf numFmtId="182" fontId="37" fillId="0" borderId="122" xfId="0" applyNumberFormat="1" applyFont="1" applyFill="1" applyBorder="1" applyAlignment="1">
      <alignment horizontal="center" vertical="center"/>
    </xf>
    <xf numFmtId="180" fontId="37" fillId="0" borderId="2" xfId="0" applyNumberFormat="1" applyFont="1" applyFill="1" applyBorder="1" applyAlignment="1">
      <alignment horizontal="center" vertical="center" shrinkToFit="1"/>
    </xf>
    <xf numFmtId="180" fontId="37" fillId="0" borderId="16" xfId="0" applyNumberFormat="1" applyFont="1" applyFill="1" applyBorder="1" applyAlignment="1">
      <alignment horizontal="center" vertical="center" shrinkToFit="1"/>
    </xf>
  </cellXfs>
  <cellStyles count="11">
    <cellStyle name="ハイパーリンク" xfId="1" builtinId="8"/>
    <cellStyle name="ハイパーリンク 2" xfId="2" xr:uid="{00000000-0005-0000-0000-000001000000}"/>
    <cellStyle name="桁区切り" xfId="3" builtinId="6"/>
    <cellStyle name="標準" xfId="0" builtinId="0"/>
    <cellStyle name="標準 2" xfId="4" xr:uid="{00000000-0005-0000-0000-000004000000}"/>
    <cellStyle name="標準 2 2" xfId="5" xr:uid="{00000000-0005-0000-0000-000005000000}"/>
    <cellStyle name="標準 3" xfId="6" xr:uid="{00000000-0005-0000-0000-000006000000}"/>
    <cellStyle name="標準 4" xfId="7" xr:uid="{00000000-0005-0000-0000-000007000000}"/>
    <cellStyle name="標準 5" xfId="8" xr:uid="{00000000-0005-0000-0000-000008000000}"/>
    <cellStyle name="標準 6" xfId="10" xr:uid="{00000000-0005-0000-0000-000009000000}"/>
    <cellStyle name="標準_Book2" xfId="9" xr:uid="{00000000-0005-0000-0000-00000A000000}"/>
  </cellStyles>
  <dxfs count="59">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f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fgColor auto="1"/>
        </patternFill>
      </fill>
    </dxf>
    <dxf>
      <font>
        <color rgb="FFFF0000"/>
      </font>
      <fill>
        <patternFill>
          <fgColor auto="1"/>
        </patternFill>
      </fill>
    </dxf>
    <dxf>
      <font>
        <color rgb="FFFF0000"/>
      </font>
    </dxf>
    <dxf>
      <font>
        <color rgb="FFFF0000"/>
      </font>
    </dxf>
    <dxf>
      <font>
        <color rgb="FFFF0000"/>
      </font>
      <fill>
        <patternFill>
          <fgColor auto="1"/>
        </patternFill>
      </fill>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12700</xdr:rowOff>
    </xdr:from>
    <xdr:to>
      <xdr:col>10</xdr:col>
      <xdr:colOff>376776</xdr:colOff>
      <xdr:row>53</xdr:row>
      <xdr:rowOff>25400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9722"/>
        <a:stretch/>
      </xdr:blipFill>
      <xdr:spPr>
        <a:xfrm>
          <a:off x="0" y="419100"/>
          <a:ext cx="7107776" cy="9080500"/>
        </a:xfrm>
        <a:prstGeom prst="rect">
          <a:avLst/>
        </a:prstGeom>
      </xdr:spPr>
    </xdr:pic>
    <xdr:clientData/>
  </xdr:twoCellAnchor>
  <xdr:twoCellAnchor editAs="oneCell">
    <xdr:from>
      <xdr:col>0</xdr:col>
      <xdr:colOff>0</xdr:colOff>
      <xdr:row>53</xdr:row>
      <xdr:rowOff>38100</xdr:rowOff>
    </xdr:from>
    <xdr:to>
      <xdr:col>10</xdr:col>
      <xdr:colOff>376776</xdr:colOff>
      <xdr:row>65</xdr:row>
      <xdr:rowOff>50800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t="8586" b="70075"/>
        <a:stretch/>
      </xdr:blipFill>
      <xdr:spPr>
        <a:xfrm>
          <a:off x="0" y="9512300"/>
          <a:ext cx="7107776" cy="2146300"/>
        </a:xfrm>
        <a:prstGeom prst="rect">
          <a:avLst/>
        </a:prstGeom>
      </xdr:spPr>
    </xdr:pic>
    <xdr:clientData/>
  </xdr:twoCellAnchor>
  <xdr:twoCellAnchor editAs="oneCell">
    <xdr:from>
      <xdr:col>0</xdr:col>
      <xdr:colOff>0</xdr:colOff>
      <xdr:row>65</xdr:row>
      <xdr:rowOff>38100</xdr:rowOff>
    </xdr:from>
    <xdr:to>
      <xdr:col>10</xdr:col>
      <xdr:colOff>376776</xdr:colOff>
      <xdr:row>115</xdr:row>
      <xdr:rowOff>152400</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b="10480"/>
        <a:stretch/>
      </xdr:blipFill>
      <xdr:spPr>
        <a:xfrm>
          <a:off x="0" y="11645900"/>
          <a:ext cx="7107776" cy="9004300"/>
        </a:xfrm>
        <a:prstGeom prst="rect">
          <a:avLst/>
        </a:prstGeom>
      </xdr:spPr>
    </xdr:pic>
    <xdr:clientData/>
  </xdr:twoCellAnchor>
  <xdr:twoCellAnchor editAs="oneCell">
    <xdr:from>
      <xdr:col>0</xdr:col>
      <xdr:colOff>0</xdr:colOff>
      <xdr:row>115</xdr:row>
      <xdr:rowOff>165100</xdr:rowOff>
    </xdr:from>
    <xdr:to>
      <xdr:col>10</xdr:col>
      <xdr:colOff>376776</xdr:colOff>
      <xdr:row>167</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srcRect t="8586"/>
        <a:stretch/>
      </xdr:blipFill>
      <xdr:spPr>
        <a:xfrm>
          <a:off x="0" y="20662900"/>
          <a:ext cx="7107776" cy="919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69847</xdr:colOff>
      <xdr:row>4</xdr:row>
      <xdr:rowOff>54533</xdr:rowOff>
    </xdr:from>
    <xdr:ext cx="3556002" cy="5227072"/>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flipH="1">
          <a:off x="7103107" y="1967153"/>
          <a:ext cx="3556002" cy="522707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２．カメラやスマホの画像の縦横比を４：３（または</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３．撮影は明るい室内で行い、背景は白っぽい無地が</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６．写真を貼り付けたら、ドラッグして四角のサイズ</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に合わせるのではなく、メニューバーの中央にある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「図の書式」から </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トリミング</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を選択し、タテ</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a:t>
          </a:r>
          <a:r>
            <a:rPr kumimoji="1" lang="en-US" altLang="ja-JP" sz="1100" b="1">
              <a:solidFill>
                <a:srgbClr val="FF0000"/>
              </a:solidFill>
              <a:latin typeface="ＭＳ ゴシック" panose="020B0609070205080204" pitchFamily="49" charset="-128"/>
              <a:ea typeface="ＭＳ ゴシック" panose="020B0609070205080204" pitchFamily="49" charset="-128"/>
            </a:rPr>
            <a:t>2.8cm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●写真データの送信について</a:t>
          </a:r>
          <a:r>
            <a:rPr kumimoji="1" lang="ja-JP" altLang="en-US"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（インカレのみ）</a:t>
          </a:r>
          <a:endParaRPr kumimoji="1" lang="en-US" altLang="ja-JP"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１．大会写真ページに貼り付ける前の写真データ（ス</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マホやカメラで撮影した４メガ以上のものを以下の</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ように送信する。</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２．データは、</a:t>
          </a:r>
          <a:r>
            <a:rPr kumimoji="1" lang="ja-JP" altLang="ja-JP" sz="1100" b="0" i="0" baseline="0">
              <a:solidFill>
                <a:schemeClr val="dk1"/>
              </a:solidFill>
              <a:effectLst/>
              <a:latin typeface="ＭＳ ゴシック" panose="020B0609070205080204" pitchFamily="49" charset="-128"/>
              <a:ea typeface="ＭＳ ゴシック" panose="020B0609070205080204" pitchFamily="49" charset="-128"/>
              <a:cs typeface="+mn-cs"/>
            </a:rPr>
            <a:t>部長以外</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１枚ずつ、「</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UN</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氏名」で名前</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を付けて保存する。例：</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99</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３．全てのデータを「データ便」（ギガファイ便は不可）で送信する。なお、送付先は申し込みの際に連絡をします。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データ便が使用できない場合は、それぞれのアドレスへ問い合わせてください。</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お手数をお掛けしますが、プログラムは２千円で購入いただきます。より美しいものを作成するために、ご理解とご協力をお願いいたします。</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oneCellAnchor>
  <xdr:twoCellAnchor editAs="oneCell">
    <xdr:from>
      <xdr:col>0</xdr:col>
      <xdr:colOff>0</xdr:colOff>
      <xdr:row>2</xdr:row>
      <xdr:rowOff>19050</xdr:rowOff>
    </xdr:from>
    <xdr:to>
      <xdr:col>0</xdr:col>
      <xdr:colOff>736600</xdr:colOff>
      <xdr:row>2</xdr:row>
      <xdr:rowOff>1060450</xdr:rowOff>
    </xdr:to>
    <xdr:sp macro="" textlink="">
      <xdr:nvSpPr>
        <xdr:cNvPr id="44043" name="Object 11" hidden="1">
          <a:extLst>
            <a:ext uri="{63B3BB69-23CF-44E3-9099-C40C66FF867C}">
              <a14:compatExt xmlns:a14="http://schemas.microsoft.com/office/drawing/2010/main" spid="_x0000_s44043"/>
            </a:ext>
            <a:ext uri="{FF2B5EF4-FFF2-40B4-BE49-F238E27FC236}">
              <a16:creationId xmlns:a16="http://schemas.microsoft.com/office/drawing/2014/main" id="{00000000-0008-0000-0500-00000BA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1</xdr:row>
      <xdr:rowOff>165099</xdr:rowOff>
    </xdr:from>
    <xdr:to>
      <xdr:col>1</xdr:col>
      <xdr:colOff>0</xdr:colOff>
      <xdr:row>3</xdr:row>
      <xdr:rowOff>2884</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641349"/>
          <a:ext cx="742950" cy="1095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6085;&#12477;&#36861;&#21152;&#30331;&#37682;&#29992;&#320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ソ追加登録用紙"/>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zen9" id="{FEDC6223-2E4B-674F-9439-9E2AE9207A50}" userId="zen9" providerId="None"/>
  <person displayName="AGORA管理者" id="{EBFD8AD0-2ACC-8C4F-BFA1-67A69C5FFC45}" userId="AGORA管理者" providerId="None"/>
  <person displayName="HIROSHI MIZUTANI" id="{32C467E8-9805-0B4F-9BAC-072E32F6E77D}" userId="HIROSHI MIZUTANI" providerId="None"/>
  <person displayName="泉　健介" id="{E1D4CACE-AD58-2041-82FC-B47B366F5E0F}" userId="S::izumiken@osaka-ohtani.ac.jp::eaccf964-8fef-4f1a-9240-dd7eacdcda95" providerId="AD"/>
</personList>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4" dT="2023-02-15T23:22:03.59" personId="{E1D4CACE-AD58-2041-82FC-B47B366F5E0F}" id="{A5D2A85F-273F-D042-8458-35058F584141}">
    <text>大会での正式なチーム名になるので，〇〇大学(+●●学部，●●キャンパス)以外は入力できません．
例：
○大阪大谷大学
☓大阪大谷大学ソフトボール部</text>
  </threadedComment>
  <threadedComment ref="D15" dT="2023-02-15T23:22:56.96" personId="{E1D4CACE-AD58-2041-82FC-B47B366F5E0F}" id="{0A0C9222-17B1-6542-B30B-634FD46F69EF}">
    <text>半角カタカナで入力してください．
例：
○ｵｵｻｶｵｵﾀﾆﾀﾞｲｶﾞｸ
☓オオサカオオタニダイガク</text>
  </threadedComment>
  <threadedComment ref="D17" dT="2023-02-15T23:24:50.17" personId="{E1D4CACE-AD58-2041-82FC-B47B366F5E0F}" id="{CC42F222-1A13-1E49-AF73-38A689CF5C42}">
    <text>半角数字で入力してください．
例：
○1993
☓１９９３
☓平成５年</text>
  </threadedComment>
  <threadedComment ref="D18" dT="2023-02-15T23:25:56.36" personId="{E1D4CACE-AD58-2041-82FC-B47B366F5E0F}" id="{5F2CD958-0BAC-5E4D-879E-3D949D9003D7}">
    <text>都・道・府・県については，右のプルダウンメニューから選択してください．
例：
○大阪
☓大阪府</text>
  </threadedComment>
  <threadedComment ref="D20" dT="2023-02-15T23:28:10.72" personId="{E1D4CACE-AD58-2041-82FC-B47B366F5E0F}" id="{565562D1-8AA7-3F4F-A9C3-22CAC3BF2FE3}">
    <text>７桁の郵便番号を半角数字，ハイフンありで入力してください．
先頭に〒のマークは付けないでください．
例：
○584-8540
☓5848540
☓５８４−８５４０
☓〒584-8540</text>
  </threadedComment>
  <threadedComment ref="D21" dT="2023-02-15T23:28:54.76" personId="{E1D4CACE-AD58-2041-82FC-B47B366F5E0F}" id="{B46FA5CC-2A1A-8646-848A-50935FAE099F}">
    <text>主に活動しているキャンパスの住所で，都道府県名の入力は不要です．</text>
  </threadedComment>
  <threadedComment ref="D22" dT="2023-02-15T23:29:47.36" personId="{E1D4CACE-AD58-2041-82FC-B47B366F5E0F}" id="{AABD03F5-5610-5341-A0FA-6915621A95E2}">
    <text>〇〇線●●駅という形で入力してください．
例：
○近鉄長野線滝谷不動駅
☓滝谷不動駅</text>
  </threadedComment>
  <threadedComment ref="D23" dT="2023-02-15T23:33:55.76" personId="{E1D4CACE-AD58-2041-82FC-B47B366F5E0F}" id="{C3DDCEF9-1930-B94F-81C2-25FEE6D61DA5}">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4" dT="2023-02-15T23:38:11.63" personId="{E1D4CACE-AD58-2041-82FC-B47B366F5E0F}" id="{03D0FB14-583B-E94A-B09B-2142A88F2784}">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5" dT="2023-02-15T23:39:55.07" personId="{E1D4CACE-AD58-2041-82FC-B47B366F5E0F}" id="{E2FCD4D1-E85F-DB40-9C8E-38FDB41171BB}">
    <text>半角カタカナで入力してください．
姓と名の間には半角スペースを入れてください．
例：
○ｲｽﾞﾐ ｹﾝｽｹ
☓イズミ ケンスケ</text>
  </threadedComment>
  <threadedComment ref="D27" dT="2023-02-15T23:44:24.74" personId="{E1D4CACE-AD58-2041-82FC-B47B366F5E0F}" id="{69ACBBD6-1470-6848-95DB-EC0CC1C88521}">
    <text>部屋番号まで必ず入力してください．都道府県名の入力は不要です．</text>
  </threadedComment>
  <threadedComment ref="E27" dT="2023-02-15T23:41:26.71" personId="{E1D4CACE-AD58-2041-82FC-B47B366F5E0F}" id="{A6CFF78D-77EA-4A47-A232-348AB95FC279}">
    <text>７桁の郵便番号を半角数字，ハイフンありで入力してください．
先頭に〒のマークは付けないでください．
例：
○584-8540
☓5848540
☓５８４−８５４０
☓〒584-8540</text>
  </threadedComment>
  <threadedComment ref="D28" dT="2023-02-15T23:45:43.57" personId="{E1D4CACE-AD58-2041-82FC-B47B366F5E0F}" id="{E33D42FA-7306-3E4A-8CFE-28715DC83482}">
    <text>ハイパーリンクは削除してください．
リンクのあるセルで右クリック→ハイパーリンクの削除
で削除できます．</text>
  </threadedComment>
  <threadedComment ref="D29" dT="2023-02-15T23:49:31.83" personId="{E1D4CACE-AD58-2041-82FC-B47B366F5E0F}" id="{6598CA5B-B320-3D43-9487-46E94ABE5E5C}">
    <text>半角数字で入力してください．
ハイフンも半角で入力してください．
例：
○090-xxxx-xxxx
☓090xxxxxxxx
☓０９０−ｘｘｘｘーｘｘｘｘ</text>
  </threadedComment>
  <threadedComment ref="D30" dT="2023-02-15T23:50:55.79" personId="{E1D4CACE-AD58-2041-82FC-B47B366F5E0F}" id="{DB884232-0B4C-2143-BCF4-9C83CF2F182B}">
    <text>〇〇線●●駅という形で入力してください．
例：
○近鉄長野線滝谷不動駅
☓滝谷不動駅</text>
  </threadedComment>
  <threadedComment ref="D31" dT="2023-02-15T23:51:23.02" personId="{E1D4CACE-AD58-2041-82FC-B47B366F5E0F}" id="{E58FEEAD-B4AD-8A44-8181-0A27BE878085}">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2" dT="2023-02-15T23:51:49.41" personId="{E1D4CACE-AD58-2041-82FC-B47B366F5E0F}" id="{95D48422-A732-5840-B2A9-864B8A16D931}">
    <text>部屋番号まで必ず入力してください．都道府県名の入力は不要です．</text>
  </threadedComment>
  <threadedComment ref="E32" dT="2023-02-15T23:52:01.72" personId="{E1D4CACE-AD58-2041-82FC-B47B366F5E0F}" id="{353B3C3D-BC0B-3C45-9ADE-435135CAFBA5}">
    <text>７桁の郵便番号を半角数字，ハイフンありで入力してください．
先頭に〒のマークは付けないでください．
例：
○584-8540
☓5848540
☓５８４−８５４０
☓〒584-8540</text>
  </threadedComment>
  <threadedComment ref="D33" dT="2023-02-15T23:53:07.44" personId="{E1D4CACE-AD58-2041-82FC-B47B366F5E0F}" id="{38DBF9F1-B403-6340-BA78-94B73DEB1B73}">
    <text>半角数字で入力してください．
ハイフンも半角で入力してください．
例：
○06-xxxx-xxxx
☓06xxxxxxxx
☓０６−ｘｘｘｘーｘｘｘｘ</text>
  </threadedComment>
  <threadedComment ref="D34" dT="2023-02-15T23:53:19.02" personId="{E1D4CACE-AD58-2041-82FC-B47B366F5E0F}" id="{5E2D6C41-249F-9843-8EA8-7A75C3149F0E}">
    <text>半角数字で入力してください．
ハイフンも半角で入力してください．
例：
○090-xxxx-xxxx
☓090xxxxxxxx
☓０９０−ｘｘｘｘーｘｘｘｘ</text>
  </threadedComment>
  <threadedComment ref="D35" dT="2023-02-15T23:55:28.06" personId="{E1D4CACE-AD58-2041-82FC-B47B366F5E0F}" id="{5A8AE5BB-1099-8442-AB52-E67EAE0A73FD}">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7" dT="2023-02-15T23:58:07.53" personId="{E1D4CACE-AD58-2041-82FC-B47B366F5E0F}" id="{D98B08E8-6A17-B048-8534-B7FEADAEBD59}">
    <text>女子の場合は○を削除してください．</text>
  </threadedComment>
  <threadedComment ref="D38" dT="2023-02-15T23:58:21.62" personId="{E1D4CACE-AD58-2041-82FC-B47B366F5E0F}" id="{CF9BB628-A21A-C54C-AB03-3D8E90AAA41D}">
    <text>男子の場合は○を削除してください．</text>
  </threadedComment>
  <threadedComment ref="D41" dT="2023-02-15T23:59:25.54" personId="{E1D4CACE-AD58-2041-82FC-B47B366F5E0F}" id="{C407FAE0-DEC6-6C4D-AE80-70542F1CA467}">
    <text>ない場合は空欄で差し支えありません．</text>
  </threadedComment>
  <threadedComment ref="D42" dT="2023-02-15T23:59:29.44" personId="{E1D4CACE-AD58-2041-82FC-B47B366F5E0F}" id="{9A1CC8FE-CB85-3B4A-8D2D-F1B4E9289D6D}">
    <text>ない場合は空欄で差し支えありません．</text>
  </threadedComment>
  <threadedComment ref="D43" dT="2023-02-15T23:59:34.55" personId="{E1D4CACE-AD58-2041-82FC-B47B366F5E0F}" id="{57877F29-9ED7-6240-AB8D-0FF43E9E1D45}">
    <text>ない場合は空欄で差し支えありません．</text>
  </threadedComment>
</ThreadedComments>
</file>

<file path=xl/threadedComments/threadedComment2.xml><?xml version="1.0" encoding="utf-8"?>
<ThreadedComments xmlns="http://schemas.microsoft.com/office/spreadsheetml/2018/threadedcomments" xmlns:x="http://schemas.openxmlformats.org/spreadsheetml/2006/main">
  <threadedComment ref="G7" dT="2023-02-12T05:28:20.53" personId="{E1D4CACE-AD58-2041-82FC-B47B366F5E0F}" id="{CD3640E6-D6EA-1C4A-A6FB-701F03C48882}">
    <text>郵便番号と住所を記入してください(部屋番号まで記載してください)．
〒マークと都道府県名は不要です．</text>
  </threadedComment>
  <threadedComment ref="R7" dT="2023-02-12T05:29:02.04" personId="{E1D4CACE-AD58-2041-82FC-B47B366F5E0F}" id="{AC7D323F-CEAE-8048-A127-CBDCE89E3624}">
    <text>学生の場合は「大学名」を記入してください．
学生でない場合は「大学名」または「職業（勤務先）」を記入してください．</text>
  </threadedComment>
  <threadedComment ref="S7" dT="2023-02-12T05:38:50.95" personId="{E1D4CACE-AD58-2041-82FC-B47B366F5E0F}" id="{64D3430F-BB9A-3147-A3C0-463CE8B819EB}">
    <text>学生でない場合は、最下段の-を選択してください．</text>
  </threadedComment>
  <threadedComment ref="T7" dT="2023-02-12T05:39:11.78" personId="{E1D4CACE-AD58-2041-82FC-B47B366F5E0F}" id="{57F9AC67-90D9-9F49-97DB-AD6612B119C1}">
    <text>○○線●●駅
と記入してください．</text>
  </threadedComment>
  <threadedComment ref="U7" dT="2023-02-12T05:39:40.85" personId="{E1D4CACE-AD58-2041-82FC-B47B366F5E0F}" id="{487932D3-4307-C747-B518-53A08A12BD77}">
    <text>入力は，西暦で｢yyyy/m/d」を，半角文字で入力してください．</text>
  </threadedComment>
  <threadedComment ref="C10" dT="2023-02-12T05:41:02.43" personId="{E1D4CACE-AD58-2041-82FC-B47B366F5E0F}" id="{E021707D-1E82-7043-BE41-E1C77151C1A3}">
    <text>選手を兼任する場合は，
○を記入してください．
コーチにおいても同様です．</text>
  </threadedComment>
  <threadedComment ref="O16" dT="2023-02-16T10:18:59.28" personId="{E1D4CACE-AD58-2041-82FC-B47B366F5E0F}" id="{A1C29725-974D-43BF-869B-C41ED10216BB}">
    <text>スコアラーの登録番号を入力してください．</text>
  </threadedComment>
  <threadedComment ref="E19" dT="2023-02-12T05:27:25.77" personId="{E1D4CACE-AD58-2041-82FC-B47B366F5E0F}" id="{C813F02F-6607-AD4B-8393-ADED6E75FC13}">
    <text>事務局で推奨する標記方法は、下記のとおりです．
１．４文字以下は、氏と名の間にスペースを入れ、両端を揃える．
　　　●－－－◎
　　　●－－◎◎
　　　●－◎◎◎
　　　●●－－◎
　　　●●－◎◎
　　　●●●－◎
２．５文字以上は、スペース無し．
　　　●●◎◎◎
　　　●●●◎◎
　　　●●●◎◎◎</text>
  </threadedComment>
  <threadedComment ref="F19" dT="2023-02-12T05:26:32.76" personId="{E1D4CACE-AD58-2041-82FC-B47B366F5E0F}" id="{ACBEA1BF-4AE5-A044-8E32-01EEB666390A}">
    <text>半角カタカナで入力してください．
Ex)○ｲｽﾞﾐ　☓イズミ</text>
  </threadedComment>
  <threadedComment ref="H19" dT="2023-02-12T05:24:07.42" personId="{E1D4CACE-AD58-2041-82FC-B47B366F5E0F}" id="{9A7AB256-3A6B-7B4E-9F23-556291DD710F}">
    <text>学部・学群等は不要
ex.法学部→法</text>
  </threadedComment>
  <threadedComment ref="I19" dT="2023-02-12T05:24:44.22" personId="{E1D4CACE-AD58-2041-82FC-B47B366F5E0F}" id="{E26DB480-C035-BD4E-8BB7-23AA6C1D2BA2}">
    <text>「都道府県」は省略する。
「高校・高等学校・中等教育学校」等は記入しない。</text>
  </threadedComment>
  <threadedComment ref="L19" dT="2023-02-12T05:24:27.03" personId="{E1D4CACE-AD58-2041-82FC-B47B366F5E0F}" id="{24FE2F38-4BB4-9045-87C0-F83634BEC987}">
    <text>入力は、西暦で｢yyyy/m/d」を、半角文字で入力。印刷シートでは、和歴で表示されます。</text>
  </threadedComment>
  <threadedComment ref="Q19" dT="2023-02-12T05:23:39.90" personId="{E1D4CACE-AD58-2041-82FC-B47B366F5E0F}" id="{CFB6AD1E-E950-7D44-82C7-4F6CDB3B3032}">
    <text>郵便が確実に届く住所を記入
都道府県名は不要
部屋番号は必ず記入</text>
  </threadedComment>
</ThreadedComments>
</file>

<file path=xl/threadedComments/threadedComment3.xml><?xml version="1.0" encoding="utf-8"?>
<ThreadedComments xmlns="http://schemas.microsoft.com/office/spreadsheetml/2018/threadedcomments" xmlns:x="http://schemas.openxmlformats.org/spreadsheetml/2006/main">
  <threadedComment ref="E2" dT="2023-02-16T22:57:03.71" personId="{E1D4CACE-AD58-2041-82FC-B47B366F5E0F}" id="{879C52E9-4AEA-46A9-85CB-3FAD41F95589}">
    <text>ダイアログボックスからA～D表を選択して作成してください．</text>
  </threadedComment>
  <threadedComment ref="AC3" personId="{FEDC6223-2E4B-674F-9439-9E2AE9207A50}" id="{8A48B3A4-47CE-9147-B06C-E3364B513FE4}">
    <text>該当する種別の上に、○を入力。</text>
  </threadedComment>
  <threadedComment ref="L101" personId="{FEDC6223-2E4B-674F-9439-9E2AE9207A50}" id="{7EF7763D-9B3E-BF4E-A5BF-C1B48BA7FF84}">
    <text>登録する、西暦を入力。</text>
  </threadedComment>
</ThreadedComments>
</file>

<file path=xl/threadedComments/threadedComment4.xml><?xml version="1.0" encoding="utf-8"?>
<ThreadedComments xmlns="http://schemas.microsoft.com/office/spreadsheetml/2018/threadedcomments" xmlns:x="http://schemas.openxmlformats.org/spreadsheetml/2006/main">
  <threadedComment ref="AC3" personId="{FEDC6223-2E4B-674F-9439-9E2AE9207A50}" id="{89776DD9-02E3-FF4D-ACEA-B4D0A876A617}">
    <text>該当する種別の上に、○を入力。</text>
  </threadedComment>
  <threadedComment ref="L101" personId="{FEDC6223-2E4B-674F-9439-9E2AE9207A50}" id="{E0965021-F7DB-DB45-AB6B-2389D4BFA7DE}">
    <text>登録する、西暦を入力。</text>
  </threadedComment>
</ThreadedComments>
</file>

<file path=xl/threadedComments/threadedComment6.xml><?xml version="1.0" encoding="utf-8"?>
<ThreadedComments xmlns="http://schemas.microsoft.com/office/spreadsheetml/2018/threadedcomments" xmlns:x="http://schemas.openxmlformats.org/spreadsheetml/2006/main">
  <threadedComment ref="E7" personId="{32C467E8-9805-0B4F-9BAC-072E32F6E77D}" id="{CEB933EC-C184-2843-8919-620760CF8C68}">
    <text xml:space="preserve">記録委員会推奨の標記方法は、下記のとおりです。
１．４文字以下は、氏と名の間にスペースを入れ、両端を揃える。
　　　●－－－◎
　　　●－－◎◎
　　　●－◎◎◎
　　　●●－－◎
　　　●●－◎◎
　　　●●●－◎
２．５文字以上は、スペース無し。
　　　●●◎◎◎
　　　●●●◎◎
　　　●●●◎◎◎
</text>
  </threadedComment>
  <threadedComment ref="F7" personId="{EBFD8AD0-2ACC-8C4F-BFA1-67A69C5FFC45}" id="{0A35F9A8-5737-164A-A788-795A8FFFDE52}">
    <text xml:space="preserve">半角　ｶﾀｶﾅ　に限る。
</text>
  </threadedComment>
  <threadedComment ref="H7" personId="{32C467E8-9805-0B4F-9BAC-072E32F6E77D}" id="{B85F42AA-1924-954D-B7EB-9328FD597F30}">
    <text>学部・学群等は不要
ex.健康科学部→健康科
大学院は研究科名
短大は学科名</text>
  </threadedComment>
  <threadedComment ref="I7" personId="{32C467E8-9805-0B4F-9BAC-072E32F6E77D}" id="{0501872C-6F16-1746-8A6D-6DC1DA48AAA8}">
    <text>「都道府県」は省略する。</text>
  </threadedComment>
  <threadedComment ref="J7" personId="{32C467E8-9805-0B4F-9BAC-072E32F6E77D}" id="{1BC0CD9F-CEC2-CF4C-8A18-B2476F3B7E85}">
    <text>「高校・高等学校」は記入しない。中等教育学校等は記入する。
高卒程度認定試験合格者は、「20**年高認合格」と記入</text>
  </threadedComment>
  <threadedComment ref="L7" personId="{32C467E8-9805-0B4F-9BAC-072E32F6E77D}" id="{39191F95-5293-D44C-A75F-EAA6AFBF3479}">
    <text xml:space="preserve">入力は、西暦で｢yyyy/m/d」を、半角文字で入力。印刷シートでは、和歴で表示されます。
</text>
  </threadedComment>
  <threadedComment ref="Q7" personId="{EBFD8AD0-2ACC-8C4F-BFA1-67A69C5FFC45}" id="{43A1F8BB-DBEB-F44A-B0BC-F8F7673E4072}">
    <text xml:space="preserve">郵便が確実に届く住所を記入
都道府県名は不要
部屋番号は必ず記入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b:/g/personal/izumiken_osaka-ohtani_ac_jp/EYRbLDRsuDZDgXga3DPY-W4BdTvp5SzcFXqb9YMCeoN-dQ?e=GMMBXh"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V43"/>
  <sheetViews>
    <sheetView zoomScale="80" zoomScaleNormal="80" workbookViewId="0">
      <selection activeCell="B15" sqref="B15:J15"/>
    </sheetView>
  </sheetViews>
  <sheetFormatPr defaultColWidth="8" defaultRowHeight="13"/>
  <cols>
    <col min="1" max="1" width="11.453125" style="120" bestFit="1" customWidth="1"/>
    <col min="2" max="4" width="8" style="120" customWidth="1"/>
    <col min="5" max="5" width="24.6328125" style="120" customWidth="1"/>
    <col min="6" max="6" width="9.36328125" style="120" customWidth="1"/>
    <col min="7" max="7" width="3.36328125" style="120" customWidth="1"/>
    <col min="8" max="8" width="8.453125" style="136" bestFit="1" customWidth="1"/>
    <col min="9" max="9" width="9.36328125" style="120" bestFit="1" customWidth="1"/>
    <col min="10" max="10" width="3.36328125" style="120" customWidth="1"/>
    <col min="11" max="16384" width="8" style="120"/>
  </cols>
  <sheetData>
    <row r="2" spans="1:22" ht="14.25" customHeight="1">
      <c r="A2" s="381" t="s">
        <v>535</v>
      </c>
      <c r="B2" s="381"/>
      <c r="C2" s="381"/>
      <c r="D2" s="381"/>
      <c r="E2" s="381"/>
      <c r="F2" s="381"/>
      <c r="G2" s="381"/>
      <c r="H2" s="381"/>
      <c r="I2" s="381"/>
      <c r="J2" s="381"/>
      <c r="K2" s="121" t="s">
        <v>540</v>
      </c>
    </row>
    <row r="3" spans="1:22" ht="14.5" customHeight="1" thickBot="1">
      <c r="A3" s="382"/>
      <c r="B3" s="382"/>
      <c r="C3" s="382"/>
      <c r="D3" s="382"/>
      <c r="E3" s="382"/>
      <c r="F3" s="382"/>
      <c r="G3" s="382"/>
      <c r="H3" s="382"/>
      <c r="I3" s="382"/>
      <c r="J3" s="382"/>
    </row>
    <row r="4" spans="1:22" ht="20.25" customHeight="1">
      <c r="A4" s="122" t="s">
        <v>484</v>
      </c>
      <c r="B4" s="151">
        <f>【入力用】チーム登録!D16</f>
        <v>0</v>
      </c>
      <c r="C4" s="383">
        <f>【入力用】チーム登録!D14</f>
        <v>0</v>
      </c>
      <c r="D4" s="383"/>
      <c r="E4" s="384"/>
      <c r="F4" s="385" t="s">
        <v>483</v>
      </c>
      <c r="G4" s="385"/>
      <c r="H4" s="386">
        <f>【入力用】個人登録票!E17</f>
        <v>0</v>
      </c>
      <c r="I4" s="383"/>
      <c r="J4" s="387"/>
    </row>
    <row r="5" spans="1:22" ht="20.25" customHeight="1" thickBot="1">
      <c r="A5" s="152" t="s">
        <v>498</v>
      </c>
      <c r="B5" s="388">
        <f>【入力用】個人登録票!Q17</f>
        <v>0</v>
      </c>
      <c r="C5" s="389"/>
      <c r="D5" s="389"/>
      <c r="E5" s="390"/>
      <c r="F5" s="355" t="s">
        <v>496</v>
      </c>
      <c r="G5" s="356"/>
      <c r="H5" s="355">
        <f>【入力用】個人登録票!L17</f>
        <v>0</v>
      </c>
      <c r="I5" s="357"/>
      <c r="J5" s="358"/>
    </row>
    <row r="6" spans="1:22" ht="20.25" customHeight="1">
      <c r="A6" s="373" t="s">
        <v>482</v>
      </c>
      <c r="B6" s="374"/>
      <c r="C6" s="374"/>
      <c r="D6" s="374"/>
      <c r="E6" s="374"/>
      <c r="F6" s="374" t="s">
        <v>481</v>
      </c>
      <c r="G6" s="374"/>
      <c r="H6" s="154" t="s">
        <v>480</v>
      </c>
      <c r="I6" s="374" t="s">
        <v>479</v>
      </c>
      <c r="J6" s="375"/>
      <c r="T6" s="120">
        <v>2</v>
      </c>
      <c r="V6" s="120">
        <v>5000</v>
      </c>
    </row>
    <row r="7" spans="1:22" ht="20.25" customHeight="1">
      <c r="A7" s="376" t="s">
        <v>488</v>
      </c>
      <c r="B7" s="377"/>
      <c r="C7" s="377"/>
      <c r="D7" s="377"/>
      <c r="E7" s="377"/>
      <c r="F7" s="123">
        <v>30000</v>
      </c>
      <c r="G7" s="124" t="s">
        <v>477</v>
      </c>
      <c r="H7" s="89">
        <v>1</v>
      </c>
      <c r="I7" s="125">
        <f>F7*H7</f>
        <v>30000</v>
      </c>
      <c r="J7" s="126" t="s">
        <v>477</v>
      </c>
      <c r="K7" s="127"/>
      <c r="T7" s="120">
        <v>1</v>
      </c>
      <c r="V7" s="120">
        <v>10000</v>
      </c>
    </row>
    <row r="8" spans="1:22" ht="20.25" customHeight="1">
      <c r="A8" s="378" t="s">
        <v>555</v>
      </c>
      <c r="B8" s="379"/>
      <c r="C8" s="379"/>
      <c r="D8" s="379"/>
      <c r="E8" s="380"/>
      <c r="F8" s="96">
        <v>0</v>
      </c>
      <c r="G8" s="124" t="s">
        <v>477</v>
      </c>
      <c r="H8" s="89">
        <v>1</v>
      </c>
      <c r="I8" s="125">
        <f>F8*H8</f>
        <v>0</v>
      </c>
      <c r="J8" s="126" t="s">
        <v>477</v>
      </c>
      <c r="K8" s="121" t="s">
        <v>558</v>
      </c>
      <c r="T8" s="120">
        <v>0</v>
      </c>
    </row>
    <row r="9" spans="1:22" ht="20.25" customHeight="1">
      <c r="A9" s="376" t="s">
        <v>487</v>
      </c>
      <c r="B9" s="377"/>
      <c r="C9" s="377"/>
      <c r="D9" s="377"/>
      <c r="E9" s="377"/>
      <c r="F9" s="123">
        <v>2000</v>
      </c>
      <c r="G9" s="124" t="s">
        <v>477</v>
      </c>
      <c r="H9" s="89">
        <f>【印刷用】日本協会登録用紙!AA8</f>
        <v>0</v>
      </c>
      <c r="I9" s="125">
        <f>F9*H9</f>
        <v>0</v>
      </c>
      <c r="J9" s="126" t="s">
        <v>477</v>
      </c>
      <c r="K9" s="128" t="s">
        <v>522</v>
      </c>
      <c r="U9" s="120">
        <v>30000</v>
      </c>
      <c r="V9" s="120">
        <v>50000</v>
      </c>
    </row>
    <row r="10" spans="1:22" ht="20.25" customHeight="1">
      <c r="A10" s="369" t="s">
        <v>548</v>
      </c>
      <c r="B10" s="370"/>
      <c r="C10" s="370"/>
      <c r="D10" s="370"/>
      <c r="E10" s="370"/>
      <c r="F10" s="96">
        <v>0</v>
      </c>
      <c r="G10" s="124" t="s">
        <v>477</v>
      </c>
      <c r="H10" s="89">
        <f>H9</f>
        <v>0</v>
      </c>
      <c r="I10" s="125">
        <f>F10*H10</f>
        <v>0</v>
      </c>
      <c r="J10" s="126" t="s">
        <v>477</v>
      </c>
      <c r="K10" s="121" t="s">
        <v>558</v>
      </c>
      <c r="U10" s="120">
        <v>0</v>
      </c>
      <c r="V10" s="120">
        <v>0</v>
      </c>
    </row>
    <row r="11" spans="1:22" ht="20.25" customHeight="1" thickBot="1">
      <c r="A11" s="371" t="s">
        <v>478</v>
      </c>
      <c r="B11" s="372"/>
      <c r="C11" s="372"/>
      <c r="D11" s="372"/>
      <c r="E11" s="372"/>
      <c r="F11" s="372"/>
      <c r="G11" s="372"/>
      <c r="H11" s="153"/>
      <c r="I11" s="129">
        <f>SUM(I7:I10)</f>
        <v>30000</v>
      </c>
      <c r="J11" s="130" t="s">
        <v>477</v>
      </c>
      <c r="K11" s="128" t="s">
        <v>521</v>
      </c>
    </row>
    <row r="12" spans="1:22" ht="20.25" customHeight="1">
      <c r="A12" s="359" t="s">
        <v>486</v>
      </c>
      <c r="B12" s="360"/>
      <c r="C12" s="360"/>
      <c r="D12" s="360"/>
      <c r="E12" s="360"/>
      <c r="F12" s="361"/>
      <c r="G12" s="362"/>
      <c r="H12" s="362"/>
      <c r="I12" s="362"/>
      <c r="J12" s="363"/>
      <c r="K12" s="128" t="s">
        <v>520</v>
      </c>
      <c r="U12" s="137" t="s">
        <v>531</v>
      </c>
    </row>
    <row r="13" spans="1:22" ht="20.25" customHeight="1">
      <c r="A13" s="359" t="s">
        <v>476</v>
      </c>
      <c r="B13" s="360"/>
      <c r="C13" s="360"/>
      <c r="D13" s="360"/>
      <c r="E13" s="360"/>
      <c r="F13" s="361"/>
      <c r="G13" s="362"/>
      <c r="H13" s="362"/>
      <c r="I13" s="362"/>
      <c r="J13" s="363"/>
      <c r="K13" s="128" t="s">
        <v>485</v>
      </c>
      <c r="U13" s="137" t="s">
        <v>537</v>
      </c>
    </row>
    <row r="14" spans="1:22" ht="20.25" customHeight="1" thickBot="1">
      <c r="A14" s="364" t="s">
        <v>475</v>
      </c>
      <c r="B14" s="365"/>
      <c r="C14" s="365"/>
      <c r="D14" s="365"/>
      <c r="E14" s="365"/>
      <c r="F14" s="366" t="s">
        <v>598</v>
      </c>
      <c r="G14" s="367"/>
      <c r="H14" s="367"/>
      <c r="I14" s="367"/>
      <c r="J14" s="368"/>
      <c r="K14" s="131"/>
      <c r="U14" s="137" t="s">
        <v>538</v>
      </c>
    </row>
    <row r="15" spans="1:22" ht="20.25" customHeight="1">
      <c r="A15" s="132" t="s">
        <v>497</v>
      </c>
      <c r="B15" s="354" t="s">
        <v>567</v>
      </c>
      <c r="C15" s="354"/>
      <c r="D15" s="354"/>
      <c r="E15" s="354"/>
      <c r="F15" s="354"/>
      <c r="G15" s="354"/>
      <c r="H15" s="354"/>
      <c r="I15" s="354"/>
      <c r="J15" s="354"/>
      <c r="K15" s="121" t="s">
        <v>540</v>
      </c>
      <c r="U15" s="137" t="s">
        <v>532</v>
      </c>
    </row>
    <row r="16" spans="1:22" ht="20.25" customHeight="1">
      <c r="A16" s="133"/>
      <c r="B16" s="134"/>
      <c r="C16" s="134"/>
      <c r="D16" s="134"/>
      <c r="E16" s="134"/>
      <c r="F16" s="134"/>
      <c r="G16" s="134"/>
      <c r="H16" s="135"/>
      <c r="I16" s="134"/>
      <c r="J16" s="134"/>
      <c r="K16" s="131"/>
      <c r="U16" s="137" t="s">
        <v>533</v>
      </c>
    </row>
    <row r="17" spans="15:21">
      <c r="U17" s="137" t="s">
        <v>539</v>
      </c>
    </row>
    <row r="18" spans="15:21">
      <c r="U18" s="137" t="s">
        <v>534</v>
      </c>
    </row>
    <row r="19" spans="15:21">
      <c r="U19" s="137" t="s">
        <v>535</v>
      </c>
    </row>
    <row r="20" spans="15:21">
      <c r="U20" s="137" t="s">
        <v>536</v>
      </c>
    </row>
    <row r="23" spans="15:21">
      <c r="U23" s="137" t="s">
        <v>541</v>
      </c>
    </row>
    <row r="24" spans="15:21">
      <c r="O24" s="137" t="s">
        <v>544</v>
      </c>
      <c r="U24" s="137" t="s">
        <v>551</v>
      </c>
    </row>
    <row r="25" spans="15:21">
      <c r="O25" s="137" t="s">
        <v>545</v>
      </c>
      <c r="U25" s="137" t="s">
        <v>559</v>
      </c>
    </row>
    <row r="26" spans="15:21">
      <c r="O26" s="137" t="s">
        <v>542</v>
      </c>
      <c r="U26" s="137" t="s">
        <v>552</v>
      </c>
    </row>
    <row r="27" spans="15:21">
      <c r="O27" s="137" t="s">
        <v>546</v>
      </c>
      <c r="U27" s="137" t="s">
        <v>553</v>
      </c>
    </row>
    <row r="28" spans="15:21">
      <c r="O28" s="137" t="s">
        <v>547</v>
      </c>
      <c r="U28" s="137" t="s">
        <v>554</v>
      </c>
    </row>
    <row r="29" spans="15:21">
      <c r="O29" s="137" t="s">
        <v>543</v>
      </c>
      <c r="U29" s="137" t="s">
        <v>555</v>
      </c>
    </row>
    <row r="30" spans="15:21">
      <c r="O30" s="137" t="s">
        <v>548</v>
      </c>
      <c r="U30" s="137" t="s">
        <v>556</v>
      </c>
    </row>
    <row r="31" spans="15:21">
      <c r="O31" s="137" t="s">
        <v>549</v>
      </c>
      <c r="U31" s="137" t="s">
        <v>557</v>
      </c>
    </row>
    <row r="32" spans="15:21">
      <c r="O32" s="137" t="s">
        <v>550</v>
      </c>
    </row>
    <row r="34" spans="15:15" ht="14">
      <c r="O34" s="134" t="s">
        <v>560</v>
      </c>
    </row>
    <row r="35" spans="15:15" ht="14">
      <c r="O35" s="134" t="s">
        <v>561</v>
      </c>
    </row>
    <row r="36" spans="15:15" ht="14">
      <c r="O36" s="134" t="s">
        <v>562</v>
      </c>
    </row>
    <row r="37" spans="15:15" ht="14">
      <c r="O37" s="134" t="s">
        <v>563</v>
      </c>
    </row>
    <row r="38" spans="15:15" ht="14">
      <c r="O38" s="134" t="s">
        <v>564</v>
      </c>
    </row>
    <row r="39" spans="15:15" ht="14">
      <c r="O39" s="134" t="s">
        <v>565</v>
      </c>
    </row>
    <row r="40" spans="15:15" ht="14">
      <c r="O40" s="134" t="s">
        <v>566</v>
      </c>
    </row>
    <row r="41" spans="15:15" ht="14">
      <c r="O41" s="134" t="s">
        <v>567</v>
      </c>
    </row>
    <row r="42" spans="15:15" ht="14">
      <c r="O42" s="134" t="s">
        <v>568</v>
      </c>
    </row>
    <row r="43" spans="15:15">
      <c r="O43" s="137" t="s">
        <v>569</v>
      </c>
    </row>
  </sheetData>
  <sheetProtection algorithmName="SHA-512" hashValue="nl2J6F/LUbcX0yd6h2TIQGHt9Jc+y8YoxH1Ct+FVjjOyYX9Jt3rRSioqvlydAMDDH8QkCBv1PW9gkKw2tL32WA==" saltValue="F81KlAi3rNvHxFGyw35fxw==" spinCount="100000" sheet="1" selectLockedCells="1"/>
  <mergeCells count="22">
    <mergeCell ref="A9:E9"/>
    <mergeCell ref="A2:J3"/>
    <mergeCell ref="C4:E4"/>
    <mergeCell ref="F4:G4"/>
    <mergeCell ref="H4:J4"/>
    <mergeCell ref="B5:E5"/>
    <mergeCell ref="B15:J15"/>
    <mergeCell ref="F5:G5"/>
    <mergeCell ref="H5:J5"/>
    <mergeCell ref="A12:E12"/>
    <mergeCell ref="F12:J12"/>
    <mergeCell ref="A13:E13"/>
    <mergeCell ref="F13:J13"/>
    <mergeCell ref="A14:E14"/>
    <mergeCell ref="F14:J14"/>
    <mergeCell ref="A10:E10"/>
    <mergeCell ref="A11:G11"/>
    <mergeCell ref="A6:E6"/>
    <mergeCell ref="F6:G6"/>
    <mergeCell ref="I6:J6"/>
    <mergeCell ref="A7:E7"/>
    <mergeCell ref="A8:E8"/>
  </mergeCells>
  <phoneticPr fontId="5"/>
  <dataValidations count="4">
    <dataValidation type="list" allowBlank="1" showInputMessage="1" showErrorMessage="1" sqref="A2:J3" xr:uid="{00000000-0002-0000-1600-000000000000}">
      <formula1>$U$12:$U$20</formula1>
    </dataValidation>
    <dataValidation type="list" allowBlank="1" showInputMessage="1" showErrorMessage="1" sqref="A8:E8" xr:uid="{00000000-0002-0000-1600-000001000000}">
      <formula1>$U$23:$U$31</formula1>
    </dataValidation>
    <dataValidation type="list" allowBlank="1" showInputMessage="1" showErrorMessage="1" sqref="A10:E10" xr:uid="{00000000-0002-0000-1600-000002000000}">
      <formula1>$O$24:$O$32</formula1>
    </dataValidation>
    <dataValidation type="list" allowBlank="1" showInputMessage="1" showErrorMessage="1" sqref="B15:J15" xr:uid="{00000000-0002-0000-1600-000003000000}">
      <formula1>$O$34:$O$43</formula1>
    </dataValidation>
  </dataValidations>
  <printOptions horizontalCentered="1"/>
  <pageMargins left="0" right="0" top="0.98425196850393704" bottom="0.98425196850393704"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0">
    <tabColor rgb="FFFF0000"/>
    <pageSetUpPr fitToPage="1"/>
  </sheetPr>
  <dimension ref="A1:AF119"/>
  <sheetViews>
    <sheetView tabSelected="1" topLeftCell="A3" zoomScaleNormal="100" workbookViewId="0">
      <selection activeCell="U9" sqref="U9:V9"/>
    </sheetView>
  </sheetViews>
  <sheetFormatPr defaultColWidth="8.90625" defaultRowHeight="13"/>
  <cols>
    <col min="1" max="1" width="4.453125" style="315" customWidth="1"/>
    <col min="2" max="4" width="3.08984375" style="315" customWidth="1"/>
    <col min="5" max="6" width="4.6328125" style="315" customWidth="1"/>
    <col min="7" max="8" width="4.08984375" style="315" customWidth="1"/>
    <col min="9" max="13" width="4.6328125" style="315" customWidth="1"/>
    <col min="14" max="14" width="6.36328125" style="315" customWidth="1"/>
    <col min="15" max="16" width="4.6328125" style="315" customWidth="1"/>
    <col min="17" max="17" width="7.453125" style="315" customWidth="1"/>
    <col min="18" max="21" width="4.6328125" style="315" customWidth="1"/>
    <col min="22" max="22" width="9" style="315" customWidth="1"/>
    <col min="23" max="65" width="4.6328125" style="315" customWidth="1"/>
    <col min="66" max="16384" width="8.90625" style="315"/>
  </cols>
  <sheetData>
    <row r="1" spans="1:32" ht="18.75" customHeight="1">
      <c r="A1" s="891"/>
      <c r="B1" s="894">
        <f>【入力用】東西・全日本インカレ申込書!B1</f>
        <v>0</v>
      </c>
      <c r="C1" s="894"/>
      <c r="D1" s="894"/>
      <c r="E1" s="894"/>
      <c r="F1" s="894"/>
      <c r="G1" s="894"/>
      <c r="H1" s="894"/>
      <c r="I1" s="894"/>
      <c r="J1" s="894"/>
      <c r="K1" s="894"/>
      <c r="L1" s="894"/>
      <c r="M1" s="894"/>
      <c r="N1" s="894"/>
      <c r="O1" s="894"/>
      <c r="P1" s="894"/>
      <c r="Q1" s="894"/>
      <c r="R1" s="894"/>
      <c r="S1" s="894"/>
      <c r="T1" s="894"/>
      <c r="U1" s="894"/>
      <c r="V1" s="894"/>
      <c r="W1" s="314"/>
    </row>
    <row r="2" spans="1:32" ht="30" customHeight="1">
      <c r="A2" s="892"/>
      <c r="B2" s="314"/>
      <c r="C2" s="314"/>
      <c r="D2" s="314"/>
      <c r="E2" s="314"/>
      <c r="F2" s="314"/>
      <c r="G2" s="314"/>
      <c r="H2" s="314"/>
      <c r="I2" s="314"/>
      <c r="J2" s="314"/>
      <c r="K2" s="314"/>
      <c r="L2" s="314"/>
      <c r="M2" s="314"/>
      <c r="N2" s="314"/>
      <c r="O2" s="314"/>
      <c r="P2" s="314"/>
      <c r="Q2" s="314"/>
      <c r="R2" s="314"/>
      <c r="S2" s="314"/>
      <c r="T2" s="314"/>
      <c r="U2" s="314"/>
      <c r="V2" s="314"/>
      <c r="W2" s="314"/>
    </row>
    <row r="3" spans="1:32" s="317" customFormat="1" ht="30.75" customHeight="1">
      <c r="A3" s="892"/>
      <c r="B3" s="895" t="s">
        <v>182</v>
      </c>
      <c r="C3" s="895"/>
      <c r="D3" s="888"/>
      <c r="E3" s="896">
        <f>【入力用】チーム登録!D19</f>
        <v>0</v>
      </c>
      <c r="F3" s="896"/>
      <c r="G3" s="896"/>
      <c r="H3" s="895" t="s">
        <v>181</v>
      </c>
      <c r="I3" s="888"/>
      <c r="J3" s="897">
        <f>【入力用】チーム登録!D18</f>
        <v>0</v>
      </c>
      <c r="K3" s="898"/>
      <c r="L3" s="899"/>
      <c r="M3" s="316"/>
      <c r="N3" s="316"/>
      <c r="O3" s="316"/>
      <c r="P3" s="316"/>
      <c r="Q3" s="316"/>
      <c r="R3" s="316"/>
      <c r="S3" s="316"/>
      <c r="T3" s="316"/>
      <c r="U3" s="316"/>
      <c r="V3" s="316"/>
      <c r="W3" s="316"/>
    </row>
    <row r="4" spans="1:32" s="317" customFormat="1" ht="15">
      <c r="A4" s="892"/>
      <c r="B4" s="900" t="s">
        <v>83</v>
      </c>
      <c r="C4" s="901"/>
      <c r="D4" s="901"/>
      <c r="E4" s="902" t="str">
        <f>PHONETIC(【入力用】チーム登録!D15)</f>
        <v/>
      </c>
      <c r="F4" s="903"/>
      <c r="G4" s="903"/>
      <c r="H4" s="903"/>
      <c r="I4" s="903"/>
      <c r="J4" s="903"/>
      <c r="K4" s="903"/>
      <c r="L4" s="903"/>
      <c r="M4" s="903"/>
      <c r="N4" s="903"/>
      <c r="O4" s="904"/>
      <c r="P4" s="316"/>
      <c r="Q4" s="316"/>
      <c r="R4" s="316"/>
      <c r="S4" s="316"/>
      <c r="T4" s="316"/>
      <c r="U4" s="316"/>
      <c r="V4" s="316"/>
      <c r="W4" s="316"/>
    </row>
    <row r="5" spans="1:32" s="317" customFormat="1" ht="28.5" customHeight="1">
      <c r="A5" s="892"/>
      <c r="B5" s="905" t="s">
        <v>84</v>
      </c>
      <c r="C5" s="906"/>
      <c r="D5" s="906"/>
      <c r="E5" s="907">
        <f>【入力用】チーム登録!D14</f>
        <v>0</v>
      </c>
      <c r="F5" s="908"/>
      <c r="G5" s="908"/>
      <c r="H5" s="908"/>
      <c r="I5" s="908"/>
      <c r="J5" s="908"/>
      <c r="K5" s="908"/>
      <c r="L5" s="908"/>
      <c r="M5" s="908"/>
      <c r="N5" s="908"/>
      <c r="O5" s="909"/>
      <c r="P5" s="316"/>
      <c r="Q5" s="316"/>
      <c r="R5" s="318"/>
      <c r="S5" s="318"/>
      <c r="T5" s="318"/>
      <c r="U5" s="318"/>
      <c r="V5" s="318"/>
      <c r="W5" s="316"/>
    </row>
    <row r="6" spans="1:32" s="317" customFormat="1" ht="20.25" customHeight="1">
      <c r="A6" s="892"/>
      <c r="B6" s="888" t="s">
        <v>85</v>
      </c>
      <c r="C6" s="888"/>
      <c r="D6" s="888"/>
      <c r="E6" s="319"/>
      <c r="F6" s="889">
        <f>【入力用】チーム登録!D24</f>
        <v>0</v>
      </c>
      <c r="G6" s="889"/>
      <c r="H6" s="889"/>
      <c r="I6" s="890"/>
      <c r="J6" s="1061" t="s">
        <v>600</v>
      </c>
      <c r="K6" s="1062"/>
      <c r="L6" s="912" t="s">
        <v>187</v>
      </c>
      <c r="M6" s="913"/>
      <c r="N6" s="914"/>
      <c r="O6" s="911">
        <f>【入力用】個人登録票!E15</f>
        <v>0</v>
      </c>
      <c r="P6" s="889"/>
      <c r="Q6" s="890"/>
      <c r="R6" s="803"/>
      <c r="S6" s="803"/>
      <c r="T6" s="803"/>
      <c r="U6" s="803"/>
      <c r="V6" s="803"/>
      <c r="W6" s="320"/>
    </row>
    <row r="7" spans="1:32" s="317" customFormat="1" ht="20.25" customHeight="1">
      <c r="A7" s="892"/>
      <c r="B7" s="888" t="s">
        <v>86</v>
      </c>
      <c r="C7" s="888"/>
      <c r="D7" s="888"/>
      <c r="E7" s="321">
        <v>30</v>
      </c>
      <c r="F7" s="910">
        <f>【入力用】個人登録票!E10</f>
        <v>0</v>
      </c>
      <c r="G7" s="910"/>
      <c r="H7" s="910"/>
      <c r="I7" s="910"/>
      <c r="J7" s="911">
        <f>【入力用】東西・全日本インカレ申込書!J7</f>
        <v>0</v>
      </c>
      <c r="K7" s="890"/>
      <c r="L7" s="912" t="s">
        <v>188</v>
      </c>
      <c r="M7" s="913"/>
      <c r="N7" s="914"/>
      <c r="O7" s="911">
        <f>【入力用】チーム登録!D35</f>
        <v>0</v>
      </c>
      <c r="P7" s="889"/>
      <c r="Q7" s="890"/>
      <c r="R7" s="804"/>
      <c r="S7" s="804"/>
      <c r="T7" s="804"/>
      <c r="U7" s="804"/>
      <c r="V7" s="804"/>
      <c r="W7" s="322"/>
    </row>
    <row r="8" spans="1:32" s="317" customFormat="1" ht="20.25" customHeight="1">
      <c r="A8" s="892"/>
      <c r="B8" s="888" t="s">
        <v>87</v>
      </c>
      <c r="C8" s="888"/>
      <c r="D8" s="888"/>
      <c r="E8" s="321">
        <v>31</v>
      </c>
      <c r="F8" s="910">
        <f>【入力用】個人登録票!E11</f>
        <v>0</v>
      </c>
      <c r="G8" s="910"/>
      <c r="H8" s="910"/>
      <c r="I8" s="910"/>
      <c r="J8" s="911">
        <f>【入力用】東西・全日本インカレ申込書!J8</f>
        <v>0</v>
      </c>
      <c r="K8" s="890"/>
      <c r="L8" s="977" t="s">
        <v>189</v>
      </c>
      <c r="M8" s="978"/>
      <c r="N8" s="979"/>
      <c r="O8" s="911">
        <f>【入力用】個人登録票!O16</f>
        <v>0</v>
      </c>
      <c r="P8" s="889"/>
      <c r="Q8" s="890"/>
      <c r="R8" s="804"/>
      <c r="S8" s="804"/>
      <c r="T8" s="804"/>
      <c r="U8" s="804"/>
      <c r="V8" s="804"/>
      <c r="W8" s="322"/>
    </row>
    <row r="9" spans="1:32" s="317" customFormat="1" ht="20.25" customHeight="1">
      <c r="A9" s="892"/>
      <c r="B9" s="888" t="s">
        <v>87</v>
      </c>
      <c r="C9" s="888"/>
      <c r="D9" s="888"/>
      <c r="E9" s="321">
        <v>32</v>
      </c>
      <c r="F9" s="910">
        <f>【入力用】個人登録票!E12</f>
        <v>0</v>
      </c>
      <c r="G9" s="910"/>
      <c r="H9" s="910"/>
      <c r="I9" s="910"/>
      <c r="J9" s="911">
        <f>【入力用】東西・全日本インカレ申込書!J9</f>
        <v>0</v>
      </c>
      <c r="K9" s="890"/>
      <c r="L9" s="912" t="s">
        <v>190</v>
      </c>
      <c r="M9" s="913"/>
      <c r="N9" s="914"/>
      <c r="O9" s="911">
        <f>【入力用】個人登録票!E13</f>
        <v>0</v>
      </c>
      <c r="P9" s="889"/>
      <c r="Q9" s="890"/>
      <c r="R9" s="804"/>
      <c r="S9" s="804"/>
      <c r="T9" s="804"/>
      <c r="U9" s="804"/>
      <c r="V9" s="804"/>
      <c r="W9" s="322"/>
    </row>
    <row r="10" spans="1:32" s="317" customFormat="1" ht="8.25" customHeight="1">
      <c r="A10" s="892"/>
      <c r="B10" s="323"/>
      <c r="C10" s="323"/>
      <c r="D10" s="323"/>
      <c r="E10" s="316"/>
      <c r="F10" s="316"/>
      <c r="G10" s="316"/>
      <c r="H10" s="316"/>
      <c r="I10" s="316"/>
      <c r="J10" s="316"/>
      <c r="K10" s="316"/>
      <c r="L10" s="316"/>
      <c r="M10" s="316"/>
      <c r="N10" s="316"/>
      <c r="O10" s="316"/>
      <c r="P10" s="316"/>
      <c r="Q10" s="316"/>
      <c r="R10" s="316"/>
      <c r="S10" s="316"/>
      <c r="T10" s="316"/>
      <c r="U10" s="316"/>
      <c r="V10" s="316"/>
      <c r="W10" s="316"/>
    </row>
    <row r="11" spans="1:32" s="317" customFormat="1" ht="19.5" customHeight="1">
      <c r="A11" s="892"/>
      <c r="B11" s="980" t="s">
        <v>88</v>
      </c>
      <c r="C11" s="980"/>
      <c r="D11" s="980"/>
      <c r="E11" s="980"/>
      <c r="F11" s="980"/>
      <c r="G11" s="980"/>
      <c r="H11" s="980"/>
      <c r="I11" s="980"/>
      <c r="J11" s="980"/>
      <c r="K11" s="980"/>
      <c r="L11" s="980"/>
      <c r="M11" s="980"/>
      <c r="N11" s="980"/>
      <c r="O11" s="980"/>
      <c r="P11" s="980"/>
      <c r="Q11" s="980"/>
      <c r="R11" s="980"/>
      <c r="S11" s="980"/>
      <c r="T11" s="980"/>
      <c r="U11" s="980"/>
      <c r="V11" s="980"/>
      <c r="W11" s="316"/>
    </row>
    <row r="12" spans="1:32" s="317" customFormat="1" ht="12" customHeight="1">
      <c r="A12" s="893"/>
      <c r="B12" s="316" t="s">
        <v>191</v>
      </c>
      <c r="C12" s="316"/>
      <c r="D12" s="316"/>
      <c r="E12" s="316"/>
      <c r="F12" s="316"/>
      <c r="G12" s="316"/>
      <c r="H12" s="316"/>
      <c r="I12" s="316"/>
      <c r="J12" s="316"/>
      <c r="K12" s="316"/>
      <c r="L12" s="316"/>
      <c r="M12" s="316"/>
      <c r="N12" s="316"/>
      <c r="O12" s="316"/>
      <c r="P12" s="316"/>
      <c r="Q12" s="316"/>
      <c r="R12" s="316"/>
      <c r="S12" s="316"/>
      <c r="T12" s="316"/>
      <c r="U12" s="316"/>
      <c r="V12" s="316"/>
      <c r="W12" s="316"/>
    </row>
    <row r="13" spans="1:32" s="317" customFormat="1" ht="20.25" customHeight="1">
      <c r="A13" s="321" t="s">
        <v>185</v>
      </c>
      <c r="B13" s="321" t="s">
        <v>183</v>
      </c>
      <c r="C13" s="912" t="s">
        <v>89</v>
      </c>
      <c r="D13" s="914"/>
      <c r="E13" s="888" t="s">
        <v>90</v>
      </c>
      <c r="F13" s="888"/>
      <c r="G13" s="344" t="s">
        <v>91</v>
      </c>
      <c r="H13" s="888" t="s">
        <v>92</v>
      </c>
      <c r="I13" s="888"/>
      <c r="J13" s="888"/>
      <c r="K13" s="888" t="s">
        <v>288</v>
      </c>
      <c r="L13" s="888"/>
      <c r="M13" s="888"/>
      <c r="N13" s="912" t="s">
        <v>600</v>
      </c>
      <c r="O13" s="914"/>
      <c r="P13" s="888" t="s">
        <v>93</v>
      </c>
      <c r="Q13" s="888"/>
      <c r="R13" s="888"/>
      <c r="S13" s="321" t="s">
        <v>94</v>
      </c>
      <c r="T13" s="888" t="s">
        <v>95</v>
      </c>
      <c r="U13" s="888"/>
      <c r="V13" s="888"/>
      <c r="W13" s="316"/>
      <c r="AF13" s="316"/>
    </row>
    <row r="14" spans="1:32" s="317" customFormat="1" ht="20.25" customHeight="1">
      <c r="A14" s="324">
        <f>【入力用】東西・全日本インカレ申込書!A14</f>
        <v>0</v>
      </c>
      <c r="B14" s="325">
        <v>1</v>
      </c>
      <c r="C14" s="919" t="str">
        <f>IF(ISERROR(VLOOKUP(A14,【入力用】個人登録票!$A$21:$P$50,2,FALSE)),"",VLOOKUP(A14,【入力用】個人登録票!$A$21:$P$50,2,FALSE)) &amp; IF(ISERROR(VLOOKUP(A14,【入力用】個人登録票!$A$59:$P$127,2,FALSE)),"",VLOOKUP(A14,【入力用】個人登録票!$A$59:$P$127,2,FALSE))</f>
        <v/>
      </c>
      <c r="D14" s="920"/>
      <c r="E14" s="921" t="str">
        <f>IF(ISERROR(VLOOKUP(A14,【入力用】個人登録票!$A$21:$P$50,13,FALSE)),"",VLOOKUP(A14,【入力用】個人登録票!$A$21:$P$50,13,FALSE)) &amp; IF(ISERROR(VLOOKUP(A14,【入力用】個人登録票!$A$59:$P$127,13,FALSE)),"",VLOOKUP(A14,【入力用】個人登録票!$A$59:$P$127,13,FALSE))</f>
        <v/>
      </c>
      <c r="F14" s="922"/>
      <c r="G14" s="1058" t="str">
        <f>IF(ISERROR(VLOOKUP(A14,【入力用】個人登録票!$A$21:$P$50,15,FALSE)),"",VLOOKUP(A14,【入力用】個人登録票!$A$21:$P$50,15,FALSE)) &amp; IF(ISERROR(VLOOKUP(A14,【入力用】個人登録票!$A$59:$P$127,15,FALSE)),"",VLOOKUP(A14,【入力用】個人登録票!$A$59:$P$127,15,FALSE))</f>
        <v/>
      </c>
      <c r="H14" s="923" t="str">
        <f>IF(ISERROR(VLOOKUP(A14,【入力用】個人登録票!$A$21:$P$50,5,FALSE)),"",VLOOKUP(A14,【入力用】個人登録票!$A$21:$P$50,5,FALSE)) &amp; IF(ISERROR(VLOOKUP(A14,【入力用】個人登録票!$A$59:$P$127,5,FALSE)),"",VLOOKUP(A14,【入力用】個人登録票!$A$59:$P$127,5,FALSE))</f>
        <v/>
      </c>
      <c r="I14" s="924"/>
      <c r="J14" s="925"/>
      <c r="K14" s="923" t="str">
        <f>IF(ISERROR(VLOOKUP(A14,【入力用】個人登録票!$A$21:$P$50,6,FALSE)),"",VLOOKUP(A14,【入力用】個人登録票!$A$21:$P$50,6,FALSE)) &amp; IF(ISERROR(VLOOKUP(A14,【入力用】個人登録票!$A$59:$P$127,6,FALSE)),"",VLOOKUP(A14,【入力用】個人登録票!$A$59:$P$127,6,FALSE))</f>
        <v/>
      </c>
      <c r="L14" s="924"/>
      <c r="M14" s="925"/>
      <c r="N14" s="902">
        <f>【入力用】東西・全日本インカレ申込書!N14</f>
        <v>0</v>
      </c>
      <c r="O14" s="904"/>
      <c r="P14" s="926" t="str">
        <f>IF(ISERROR(VLOOKUP(A14,【入力用】個人登録票!$A$21:$P$50,8,FALSE)),"",VLOOKUP(A14,【入力用】個人登録票!$A$21:$P$50,8,FALSE)) &amp; IF(ISERROR(VLOOKUP(A14,【入力用】個人登録票!$A$59:$P$127,8,FALSE)),"",VLOOKUP(A14,【入力用】個人登録票!$A$59:$P$127,8,FALSE))</f>
        <v/>
      </c>
      <c r="Q14" s="927"/>
      <c r="R14" s="928"/>
      <c r="S14" s="326" t="str">
        <f>IF(ISERROR(VLOOKUP(A14,【入力用】個人登録票!$A$21:$P$50,3,FALSE)),"",VLOOKUP(A14,【入力用】個人登録票!$A$21:$P$50,3,FALSE)) &amp; IF(ISERROR(VLOOKUP(A14,【入力用】個人登録票!$A$59:$P$127,3,FALSE)),"",VLOOKUP(A14,【入力用】個人登録票!$A$59:$P$127,3,FALSE))</f>
        <v/>
      </c>
      <c r="T14" s="929" t="str">
        <f>IF(ISERROR(VLOOKUP(A14,【入力用】個人登録票!$A$21:$P$50,9,FALSE)),"",VLOOKUP(A14,【入力用】個人登録票!$A$21:$P$50,9,FALSE) &amp; "・" &amp; IF(ISERROR(VLOOKUP(A14,【入力用】個人登録票!$A$21:$P$50,10,FALSE)),"",VLOOKUP(A14,【入力用】個人登録票!$A$21:$P$50,10,FALSE))) &amp; IF(ISERROR(VLOOKUP(A14,【入力用】個人登録票!$A$59:$P$127,9,FALSE)),"",VLOOKUP(A14,【入力用】個人登録票!$A$59:$P$127,9,FALSE) &amp; "・" &amp; IF(ISERROR(VLOOKUP(A14,【入力用】個人登録票!$A$59:$P$127,10,FALSE)),"",VLOOKUP(A14,【入力用】個人登録票!$A$59:$P$127,10,FALSE)))</f>
        <v/>
      </c>
      <c r="U14" s="930"/>
      <c r="V14" s="931"/>
      <c r="W14" s="322"/>
      <c r="AE14" s="327"/>
      <c r="AF14" s="316"/>
    </row>
    <row r="15" spans="1:32" s="317" customFormat="1" ht="20.25" customHeight="1">
      <c r="A15" s="324">
        <f>【入力用】東西・全日本インカレ申込書!A15</f>
        <v>0</v>
      </c>
      <c r="B15" s="328">
        <v>2</v>
      </c>
      <c r="C15" s="915" t="str">
        <f>IF(ISERROR(VLOOKUP(A15,【入力用】個人登録票!$A$21:$P$50,2,FALSE)),"",VLOOKUP(A15,【入力用】個人登録票!$A$21:$P$50,2,FALSE)) &amp; IF(ISERROR(VLOOKUP(A15,【入力用】個人登録票!$A$59:$P$127,2,FALSE)),"",VLOOKUP(A15,【入力用】個人登録票!$A$59:$P$127,2,FALSE))</f>
        <v/>
      </c>
      <c r="D15" s="916"/>
      <c r="E15" s="917" t="str">
        <f>IF(ISERROR(VLOOKUP(A15,【入力用】個人登録票!$A$21:$P$50,13,FALSE)),"",VLOOKUP(A15,【入力用】個人登録票!$A$21:$P$50,13,FALSE)) &amp; IF(ISERROR(VLOOKUP(A15,【入力用】個人登録票!$A$59:$P$127,13,FALSE)),"",VLOOKUP(A15,【入力用】個人登録票!$A$59:$P$127,13,FALSE))</f>
        <v/>
      </c>
      <c r="F15" s="918"/>
      <c r="G15" s="1059" t="str">
        <f>IF(ISERROR(VLOOKUP(A15,【入力用】個人登録票!$A$21:$P$50,15,FALSE)),"",VLOOKUP(A15,【入力用】個人登録票!$A$21:$P$50,15,FALSE)) &amp; IF(ISERROR(VLOOKUP(A15,【入力用】個人登録票!$A$59:$P$127,15,FALSE)),"",VLOOKUP(A15,【入力用】個人登録票!$A$59:$P$127,15,FALSE))</f>
        <v/>
      </c>
      <c r="H15" s="932" t="str">
        <f>IF(ISERROR(VLOOKUP(A15,【入力用】個人登録票!$A$21:$P$50,5,FALSE)),"",VLOOKUP(A15,【入力用】個人登録票!$A$21:$P$50,5,FALSE)) &amp; IF(ISERROR(VLOOKUP(A15,【入力用】個人登録票!$A$59:$P$127,5,FALSE)),"",VLOOKUP(A15,【入力用】個人登録票!$A$59:$P$127,5,FALSE))</f>
        <v/>
      </c>
      <c r="I15" s="933"/>
      <c r="J15" s="934"/>
      <c r="K15" s="932" t="str">
        <f>IF(ISERROR(VLOOKUP(A15,【入力用】個人登録票!$A$21:$P$50,6,FALSE)),"",VLOOKUP(A15,【入力用】個人登録票!$A$21:$P$50,6,FALSE)) &amp; IF(ISERROR(VLOOKUP(A15,【入力用】個人登録票!$A$59:$P$127,6,FALSE)),"",VLOOKUP(A15,【入力用】個人登録票!$A$59:$P$127,6,FALSE))</f>
        <v/>
      </c>
      <c r="L15" s="933"/>
      <c r="M15" s="934"/>
      <c r="N15" s="935">
        <f>【入力用】東西・全日本インカレ申込書!N15</f>
        <v>0</v>
      </c>
      <c r="O15" s="936"/>
      <c r="P15" s="937" t="str">
        <f>IF(ISERROR(VLOOKUP(A15,【入力用】個人登録票!$A$21:$P$50,8,FALSE)),"",VLOOKUP(A15,【入力用】個人登録票!$A$21:$P$50,8,FALSE)) &amp; IF(ISERROR(VLOOKUP(A15,【入力用】個人登録票!$A$59:$P$127,8,FALSE)),"",VLOOKUP(A15,【入力用】個人登録票!$A$59:$P$127,8,FALSE))</f>
        <v/>
      </c>
      <c r="Q15" s="938"/>
      <c r="R15" s="939"/>
      <c r="S15" s="329" t="str">
        <f>IF(ISERROR(VLOOKUP(A15,【入力用】個人登録票!$A$21:$P$50,3,FALSE)),"",VLOOKUP(A15,【入力用】個人登録票!$A$21:$P$50,3,FALSE)) &amp; IF(ISERROR(VLOOKUP(A15,【入力用】個人登録票!$A$59:$P$127,3,FALSE)),"",VLOOKUP(A15,【入力用】個人登録票!$A$59:$P$127,3,FALSE))</f>
        <v/>
      </c>
      <c r="T15" s="940" t="str">
        <f>IF(ISERROR(VLOOKUP(A15,【入力用】個人登録票!$A$21:$P$50,9,FALSE)),"",VLOOKUP(A15,【入力用】個人登録票!$A$21:$P$50,9,FALSE) &amp; "・" &amp; IF(ISERROR(VLOOKUP(A15,【入力用】個人登録票!$A$21:$P$50,10,FALSE)),"",VLOOKUP(A15,【入力用】個人登録票!$A$21:$P$50,10,FALSE))) &amp; IF(ISERROR(VLOOKUP(A15,【入力用】個人登録票!$A$59:$P$127,9,FALSE)),"",VLOOKUP(A15,【入力用】個人登録票!$A$59:$P$127,9,FALSE) &amp; "・" &amp; IF(ISERROR(VLOOKUP(A15,【入力用】個人登録票!$A$59:$P$127,10,FALSE)),"",VLOOKUP(A15,【入力用】個人登録票!$A$59:$P$127,10,FALSE)))</f>
        <v/>
      </c>
      <c r="U15" s="941"/>
      <c r="V15" s="942"/>
      <c r="W15" s="320"/>
      <c r="AE15" s="327"/>
      <c r="AF15" s="316"/>
    </row>
    <row r="16" spans="1:32" s="317" customFormat="1" ht="20.25" customHeight="1">
      <c r="A16" s="324">
        <f>【入力用】東西・全日本インカレ申込書!A16</f>
        <v>0</v>
      </c>
      <c r="B16" s="328">
        <v>3</v>
      </c>
      <c r="C16" s="915" t="str">
        <f>IF(ISERROR(VLOOKUP(A16,【入力用】個人登録票!$A$21:$P$50,2,FALSE)),"",VLOOKUP(A16,【入力用】個人登録票!$A$21:$P$50,2,FALSE)) &amp; IF(ISERROR(VLOOKUP(A16,【入力用】個人登録票!$A$59:$P$127,2,FALSE)),"",VLOOKUP(A16,【入力用】個人登録票!$A$59:$P$127,2,FALSE))</f>
        <v/>
      </c>
      <c r="D16" s="916"/>
      <c r="E16" s="917" t="str">
        <f>IF(ISERROR(VLOOKUP(A16,【入力用】個人登録票!$A$21:$P$50,13,FALSE)),"",VLOOKUP(A16,【入力用】個人登録票!$A$21:$P$50,13,FALSE)) &amp; IF(ISERROR(VLOOKUP(A16,【入力用】個人登録票!$A$59:$P$127,13,FALSE)),"",VLOOKUP(A16,【入力用】個人登録票!$A$59:$P$127,13,FALSE))</f>
        <v/>
      </c>
      <c r="F16" s="918"/>
      <c r="G16" s="1059" t="str">
        <f>IF(ISERROR(VLOOKUP(A16,【入力用】個人登録票!$A$21:$P$50,15,FALSE)),"",VLOOKUP(A16,【入力用】個人登録票!$A$21:$P$50,15,FALSE)) &amp; IF(ISERROR(VLOOKUP(A16,【入力用】個人登録票!$A$59:$P$127,15,FALSE)),"",VLOOKUP(A16,【入力用】個人登録票!$A$59:$P$127,15,FALSE))</f>
        <v/>
      </c>
      <c r="H16" s="932" t="str">
        <f>IF(ISERROR(VLOOKUP(A16,【入力用】個人登録票!$A$21:$P$50,5,FALSE)),"",VLOOKUP(A16,【入力用】個人登録票!$A$21:$P$50,5,FALSE)) &amp; IF(ISERROR(VLOOKUP(A16,【入力用】個人登録票!$A$59:$P$127,5,FALSE)),"",VLOOKUP(A16,【入力用】個人登録票!$A$59:$P$127,5,FALSE))</f>
        <v/>
      </c>
      <c r="I16" s="933"/>
      <c r="J16" s="934"/>
      <c r="K16" s="932" t="str">
        <f>IF(ISERROR(VLOOKUP(A16,【入力用】個人登録票!$A$21:$P$50,6,FALSE)),"",VLOOKUP(A16,【入力用】個人登録票!$A$21:$P$50,6,FALSE)) &amp; IF(ISERROR(VLOOKUP(A16,【入力用】個人登録票!$A$59:$P$127,6,FALSE)),"",VLOOKUP(A16,【入力用】個人登録票!$A$59:$P$127,6,FALSE))</f>
        <v/>
      </c>
      <c r="L16" s="933"/>
      <c r="M16" s="934"/>
      <c r="N16" s="935">
        <f>【入力用】東西・全日本インカレ申込書!N16</f>
        <v>0</v>
      </c>
      <c r="O16" s="936"/>
      <c r="P16" s="937" t="str">
        <f>IF(ISERROR(VLOOKUP(A16,【入力用】個人登録票!$A$21:$P$50,8,FALSE)),"",VLOOKUP(A16,【入力用】個人登録票!$A$21:$P$50,8,FALSE)) &amp; IF(ISERROR(VLOOKUP(A16,【入力用】個人登録票!$A$59:$P$127,8,FALSE)),"",VLOOKUP(A16,【入力用】個人登録票!$A$59:$P$127,8,FALSE))</f>
        <v/>
      </c>
      <c r="Q16" s="938"/>
      <c r="R16" s="939"/>
      <c r="S16" s="329" t="str">
        <f>IF(ISERROR(VLOOKUP(A16,【入力用】個人登録票!$A$21:$P$50,3,FALSE)),"",VLOOKUP(A16,【入力用】個人登録票!$A$21:$P$50,3,FALSE)) &amp; IF(ISERROR(VLOOKUP(A16,【入力用】個人登録票!$A$59:$P$127,3,FALSE)),"",VLOOKUP(A16,【入力用】個人登録票!$A$59:$P$127,3,FALSE))</f>
        <v/>
      </c>
      <c r="T16" s="940" t="str">
        <f>IF(ISERROR(VLOOKUP(A16,【入力用】個人登録票!$A$21:$P$50,9,FALSE)),"",VLOOKUP(A16,【入力用】個人登録票!$A$21:$P$50,9,FALSE) &amp; "・" &amp; IF(ISERROR(VLOOKUP(A16,【入力用】個人登録票!$A$21:$P$50,10,FALSE)),"",VLOOKUP(A16,【入力用】個人登録票!$A$21:$P$50,10,FALSE))) &amp; IF(ISERROR(VLOOKUP(A16,【入力用】個人登録票!$A$59:$P$127,9,FALSE)),"",VLOOKUP(A16,【入力用】個人登録票!$A$59:$P$127,9,FALSE) &amp; "・" &amp; IF(ISERROR(VLOOKUP(A16,【入力用】個人登録票!$A$59:$P$127,10,FALSE)),"",VLOOKUP(A16,【入力用】個人登録票!$A$59:$P$127,10,FALSE)))</f>
        <v/>
      </c>
      <c r="U16" s="941"/>
      <c r="V16" s="942"/>
      <c r="W16" s="316"/>
      <c r="AE16" s="327"/>
      <c r="AF16" s="316"/>
    </row>
    <row r="17" spans="1:32" s="317" customFormat="1" ht="20.25" customHeight="1">
      <c r="A17" s="324">
        <f>【入力用】東西・全日本インカレ申込書!A17</f>
        <v>0</v>
      </c>
      <c r="B17" s="328">
        <v>4</v>
      </c>
      <c r="C17" s="915" t="str">
        <f>IF(ISERROR(VLOOKUP(A17,【入力用】個人登録票!$A$21:$P$50,2,FALSE)),"",VLOOKUP(A17,【入力用】個人登録票!$A$21:$P$50,2,FALSE)) &amp; IF(ISERROR(VLOOKUP(A17,【入力用】個人登録票!$A$59:$P$127,2,FALSE)),"",VLOOKUP(A17,【入力用】個人登録票!$A$59:$P$127,2,FALSE))</f>
        <v/>
      </c>
      <c r="D17" s="916"/>
      <c r="E17" s="917" t="str">
        <f>IF(ISERROR(VLOOKUP(A17,【入力用】個人登録票!$A$21:$P$50,13,FALSE)),"",VLOOKUP(A17,【入力用】個人登録票!$A$21:$P$50,13,FALSE)) &amp; IF(ISERROR(VLOOKUP(A17,【入力用】個人登録票!$A$59:$P$127,13,FALSE)),"",VLOOKUP(A17,【入力用】個人登録票!$A$59:$P$127,13,FALSE))</f>
        <v/>
      </c>
      <c r="F17" s="918"/>
      <c r="G17" s="1059" t="str">
        <f>IF(ISERROR(VLOOKUP(A17,【入力用】個人登録票!$A$21:$P$50,15,FALSE)),"",VLOOKUP(A17,【入力用】個人登録票!$A$21:$P$50,15,FALSE)) &amp; IF(ISERROR(VLOOKUP(A17,【入力用】個人登録票!$A$59:$P$127,15,FALSE)),"",VLOOKUP(A17,【入力用】個人登録票!$A$59:$P$127,15,FALSE))</f>
        <v/>
      </c>
      <c r="H17" s="932" t="str">
        <f>IF(ISERROR(VLOOKUP(A17,【入力用】個人登録票!$A$21:$P$50,5,FALSE)),"",VLOOKUP(A17,【入力用】個人登録票!$A$21:$P$50,5,FALSE)) &amp; IF(ISERROR(VLOOKUP(A17,【入力用】個人登録票!$A$59:$P$127,5,FALSE)),"",VLOOKUP(A17,【入力用】個人登録票!$A$59:$P$127,5,FALSE))</f>
        <v/>
      </c>
      <c r="I17" s="933"/>
      <c r="J17" s="934"/>
      <c r="K17" s="932" t="str">
        <f>IF(ISERROR(VLOOKUP(A17,【入力用】個人登録票!$A$21:$P$50,6,FALSE)),"",VLOOKUP(A17,【入力用】個人登録票!$A$21:$P$50,6,FALSE)) &amp; IF(ISERROR(VLOOKUP(A17,【入力用】個人登録票!$A$59:$P$127,6,FALSE)),"",VLOOKUP(A17,【入力用】個人登録票!$A$59:$P$127,6,FALSE))</f>
        <v/>
      </c>
      <c r="L17" s="933"/>
      <c r="M17" s="934"/>
      <c r="N17" s="935">
        <f>【入力用】東西・全日本インカレ申込書!N17</f>
        <v>0</v>
      </c>
      <c r="O17" s="936"/>
      <c r="P17" s="937" t="str">
        <f>IF(ISERROR(VLOOKUP(A17,【入力用】個人登録票!$A$21:$P$50,8,FALSE)),"",VLOOKUP(A17,【入力用】個人登録票!$A$21:$P$50,8,FALSE)) &amp; IF(ISERROR(VLOOKUP(A17,【入力用】個人登録票!$A$59:$P$127,8,FALSE)),"",VLOOKUP(A17,【入力用】個人登録票!$A$59:$P$127,8,FALSE))</f>
        <v/>
      </c>
      <c r="Q17" s="938"/>
      <c r="R17" s="939"/>
      <c r="S17" s="329" t="str">
        <f>IF(ISERROR(VLOOKUP(A17,【入力用】個人登録票!$A$21:$P$50,3,FALSE)),"",VLOOKUP(A17,【入力用】個人登録票!$A$21:$P$50,3,FALSE)) &amp; IF(ISERROR(VLOOKUP(A17,【入力用】個人登録票!$A$59:$P$127,3,FALSE)),"",VLOOKUP(A17,【入力用】個人登録票!$A$59:$P$127,3,FALSE))</f>
        <v/>
      </c>
      <c r="T17" s="940" t="str">
        <f>IF(ISERROR(VLOOKUP(A17,【入力用】個人登録票!$A$21:$P$50,9,FALSE)),"",VLOOKUP(A17,【入力用】個人登録票!$A$21:$P$50,9,FALSE) &amp; "・" &amp; IF(ISERROR(VLOOKUP(A17,【入力用】個人登録票!$A$21:$P$50,10,FALSE)),"",VLOOKUP(A17,【入力用】個人登録票!$A$21:$P$50,10,FALSE))) &amp; IF(ISERROR(VLOOKUP(A17,【入力用】個人登録票!$A$59:$P$127,9,FALSE)),"",VLOOKUP(A17,【入力用】個人登録票!$A$59:$P$127,9,FALSE) &amp; "・" &amp; IF(ISERROR(VLOOKUP(A17,【入力用】個人登録票!$A$59:$P$127,10,FALSE)),"",VLOOKUP(A17,【入力用】個人登録票!$A$59:$P$127,10,FALSE)))</f>
        <v/>
      </c>
      <c r="U17" s="941"/>
      <c r="V17" s="942"/>
      <c r="W17" s="316"/>
      <c r="AE17" s="327"/>
      <c r="AF17" s="316"/>
    </row>
    <row r="18" spans="1:32" s="317" customFormat="1" ht="20.25" customHeight="1">
      <c r="A18" s="324">
        <f>【入力用】東西・全日本インカレ申込書!A18</f>
        <v>0</v>
      </c>
      <c r="B18" s="328">
        <v>5</v>
      </c>
      <c r="C18" s="915" t="str">
        <f>IF(ISERROR(VLOOKUP(A18,【入力用】個人登録票!$A$21:$P$50,2,FALSE)),"",VLOOKUP(A18,【入力用】個人登録票!$A$21:$P$50,2,FALSE)) &amp; IF(ISERROR(VLOOKUP(A18,【入力用】個人登録票!$A$59:$P$127,2,FALSE)),"",VLOOKUP(A18,【入力用】個人登録票!$A$59:$P$127,2,FALSE))</f>
        <v/>
      </c>
      <c r="D18" s="916"/>
      <c r="E18" s="917" t="str">
        <f>IF(ISERROR(VLOOKUP(A18,【入力用】個人登録票!$A$21:$P$50,13,FALSE)),"",VLOOKUP(A18,【入力用】個人登録票!$A$21:$P$50,13,FALSE)) &amp; IF(ISERROR(VLOOKUP(A18,【入力用】個人登録票!$A$59:$P$127,13,FALSE)),"",VLOOKUP(A18,【入力用】個人登録票!$A$59:$P$127,13,FALSE))</f>
        <v/>
      </c>
      <c r="F18" s="918"/>
      <c r="G18" s="1059" t="str">
        <f>IF(ISERROR(VLOOKUP(A18,【入力用】個人登録票!$A$21:$P$50,15,FALSE)),"",VLOOKUP(A18,【入力用】個人登録票!$A$21:$P$50,15,FALSE)) &amp; IF(ISERROR(VLOOKUP(A18,【入力用】個人登録票!$A$59:$P$127,15,FALSE)),"",VLOOKUP(A18,【入力用】個人登録票!$A$59:$P$127,15,FALSE))</f>
        <v/>
      </c>
      <c r="H18" s="932" t="str">
        <f>IF(ISERROR(VLOOKUP(A18,【入力用】個人登録票!$A$21:$P$50,5,FALSE)),"",VLOOKUP(A18,【入力用】個人登録票!$A$21:$P$50,5,FALSE)) &amp; IF(ISERROR(VLOOKUP(A18,【入力用】個人登録票!$A$59:$P$127,5,FALSE)),"",VLOOKUP(A18,【入力用】個人登録票!$A$59:$P$127,5,FALSE))</f>
        <v/>
      </c>
      <c r="I18" s="933"/>
      <c r="J18" s="934"/>
      <c r="K18" s="932" t="str">
        <f>IF(ISERROR(VLOOKUP(A18,【入力用】個人登録票!$A$21:$P$50,6,FALSE)),"",VLOOKUP(A18,【入力用】個人登録票!$A$21:$P$50,6,FALSE)) &amp; IF(ISERROR(VLOOKUP(A18,【入力用】個人登録票!$A$59:$P$127,6,FALSE)),"",VLOOKUP(A18,【入力用】個人登録票!$A$59:$P$127,6,FALSE))</f>
        <v/>
      </c>
      <c r="L18" s="933"/>
      <c r="M18" s="934"/>
      <c r="N18" s="935">
        <f>【入力用】東西・全日本インカレ申込書!N18</f>
        <v>0</v>
      </c>
      <c r="O18" s="936"/>
      <c r="P18" s="937" t="str">
        <f>IF(ISERROR(VLOOKUP(A18,【入力用】個人登録票!$A$21:$P$50,8,FALSE)),"",VLOOKUP(A18,【入力用】個人登録票!$A$21:$P$50,8,FALSE)) &amp; IF(ISERROR(VLOOKUP(A18,【入力用】個人登録票!$A$59:$P$127,8,FALSE)),"",VLOOKUP(A18,【入力用】個人登録票!$A$59:$P$127,8,FALSE))</f>
        <v/>
      </c>
      <c r="Q18" s="938"/>
      <c r="R18" s="939"/>
      <c r="S18" s="329" t="str">
        <f>IF(ISERROR(VLOOKUP(A18,【入力用】個人登録票!$A$21:$P$50,3,FALSE)),"",VLOOKUP(A18,【入力用】個人登録票!$A$21:$P$50,3,FALSE)) &amp; IF(ISERROR(VLOOKUP(A18,【入力用】個人登録票!$A$59:$P$127,3,FALSE)),"",VLOOKUP(A18,【入力用】個人登録票!$A$59:$P$127,3,FALSE))</f>
        <v/>
      </c>
      <c r="T18" s="940" t="str">
        <f>IF(ISERROR(VLOOKUP(A18,【入力用】個人登録票!$A$21:$P$50,9,FALSE)),"",VLOOKUP(A18,【入力用】個人登録票!$A$21:$P$50,9,FALSE) &amp; "・" &amp; IF(ISERROR(VLOOKUP(A18,【入力用】個人登録票!$A$21:$P$50,10,FALSE)),"",VLOOKUP(A18,【入力用】個人登録票!$A$21:$P$50,10,FALSE))) &amp; IF(ISERROR(VLOOKUP(A18,【入力用】個人登録票!$A$59:$P$127,9,FALSE)),"",VLOOKUP(A18,【入力用】個人登録票!$A$59:$P$127,9,FALSE) &amp; "・" &amp; IF(ISERROR(VLOOKUP(A18,【入力用】個人登録票!$A$59:$P$127,10,FALSE)),"",VLOOKUP(A18,【入力用】個人登録票!$A$59:$P$127,10,FALSE)))</f>
        <v/>
      </c>
      <c r="U18" s="941"/>
      <c r="V18" s="942"/>
      <c r="W18" s="316"/>
      <c r="AE18" s="327"/>
      <c r="AF18" s="316"/>
    </row>
    <row r="19" spans="1:32" s="317" customFormat="1" ht="20.25" customHeight="1">
      <c r="A19" s="324">
        <f>【入力用】東西・全日本インカレ申込書!A19</f>
        <v>0</v>
      </c>
      <c r="B19" s="328">
        <v>6</v>
      </c>
      <c r="C19" s="915" t="str">
        <f>IF(ISERROR(VLOOKUP(A19,【入力用】個人登録票!$A$21:$P$50,2,FALSE)),"",VLOOKUP(A19,【入力用】個人登録票!$A$21:$P$50,2,FALSE)) &amp; IF(ISERROR(VLOOKUP(A19,【入力用】個人登録票!$A$59:$P$127,2,FALSE)),"",VLOOKUP(A19,【入力用】個人登録票!$A$59:$P$127,2,FALSE))</f>
        <v/>
      </c>
      <c r="D19" s="916"/>
      <c r="E19" s="917" t="str">
        <f>IF(ISERROR(VLOOKUP(A19,【入力用】個人登録票!$A$21:$P$50,13,FALSE)),"",VLOOKUP(A19,【入力用】個人登録票!$A$21:$P$50,13,FALSE)) &amp; IF(ISERROR(VLOOKUP(A19,【入力用】個人登録票!$A$59:$P$127,13,FALSE)),"",VLOOKUP(A19,【入力用】個人登録票!$A$59:$P$127,13,FALSE))</f>
        <v/>
      </c>
      <c r="F19" s="918"/>
      <c r="G19" s="1059" t="str">
        <f>IF(ISERROR(VLOOKUP(A19,【入力用】個人登録票!$A$21:$P$50,15,FALSE)),"",VLOOKUP(A19,【入力用】個人登録票!$A$21:$P$50,15,FALSE)) &amp; IF(ISERROR(VLOOKUP(A19,【入力用】個人登録票!$A$59:$P$127,15,FALSE)),"",VLOOKUP(A19,【入力用】個人登録票!$A$59:$P$127,15,FALSE))</f>
        <v/>
      </c>
      <c r="H19" s="932" t="str">
        <f>IF(ISERROR(VLOOKUP(A19,【入力用】個人登録票!$A$21:$P$50,5,FALSE)),"",VLOOKUP(A19,【入力用】個人登録票!$A$21:$P$50,5,FALSE)) &amp; IF(ISERROR(VLOOKUP(A19,【入力用】個人登録票!$A$59:$P$127,5,FALSE)),"",VLOOKUP(A19,【入力用】個人登録票!$A$59:$P$127,5,FALSE))</f>
        <v/>
      </c>
      <c r="I19" s="933"/>
      <c r="J19" s="934"/>
      <c r="K19" s="932" t="str">
        <f>IF(ISERROR(VLOOKUP(A19,【入力用】個人登録票!$A$21:$P$50,6,FALSE)),"",VLOOKUP(A19,【入力用】個人登録票!$A$21:$P$50,6,FALSE)) &amp; IF(ISERROR(VLOOKUP(A19,【入力用】個人登録票!$A$59:$P$127,6,FALSE)),"",VLOOKUP(A19,【入力用】個人登録票!$A$59:$P$127,6,FALSE))</f>
        <v/>
      </c>
      <c r="L19" s="933"/>
      <c r="M19" s="934"/>
      <c r="N19" s="935">
        <f>【入力用】東西・全日本インカレ申込書!N19</f>
        <v>0</v>
      </c>
      <c r="O19" s="936"/>
      <c r="P19" s="937" t="str">
        <f>IF(ISERROR(VLOOKUP(A19,【入力用】個人登録票!$A$21:$P$50,8,FALSE)),"",VLOOKUP(A19,【入力用】個人登録票!$A$21:$P$50,8,FALSE)) &amp; IF(ISERROR(VLOOKUP(A19,【入力用】個人登録票!$A$59:$P$127,8,FALSE)),"",VLOOKUP(A19,【入力用】個人登録票!$A$59:$P$127,8,FALSE))</f>
        <v/>
      </c>
      <c r="Q19" s="938"/>
      <c r="R19" s="939"/>
      <c r="S19" s="329" t="str">
        <f>IF(ISERROR(VLOOKUP(A19,【入力用】個人登録票!$A$21:$P$50,3,FALSE)),"",VLOOKUP(A19,【入力用】個人登録票!$A$21:$P$50,3,FALSE)) &amp; IF(ISERROR(VLOOKUP(A19,【入力用】個人登録票!$A$59:$P$127,3,FALSE)),"",VLOOKUP(A19,【入力用】個人登録票!$A$59:$P$127,3,FALSE))</f>
        <v/>
      </c>
      <c r="T19" s="940" t="str">
        <f>IF(ISERROR(VLOOKUP(A19,【入力用】個人登録票!$A$21:$P$50,9,FALSE)),"",VLOOKUP(A19,【入力用】個人登録票!$A$21:$P$50,9,FALSE) &amp; "・" &amp; IF(ISERROR(VLOOKUP(A19,【入力用】個人登録票!$A$21:$P$50,10,FALSE)),"",VLOOKUP(A19,【入力用】個人登録票!$A$21:$P$50,10,FALSE))) &amp; IF(ISERROR(VLOOKUP(A19,【入力用】個人登録票!$A$59:$P$127,9,FALSE)),"",VLOOKUP(A19,【入力用】個人登録票!$A$59:$P$127,9,FALSE) &amp; "・" &amp; IF(ISERROR(VLOOKUP(A19,【入力用】個人登録票!$A$59:$P$127,10,FALSE)),"",VLOOKUP(A19,【入力用】個人登録票!$A$59:$P$127,10,FALSE)))</f>
        <v/>
      </c>
      <c r="U19" s="941"/>
      <c r="V19" s="942"/>
      <c r="W19" s="316"/>
      <c r="AE19" s="327"/>
    </row>
    <row r="20" spans="1:32" s="317" customFormat="1" ht="20.25" customHeight="1">
      <c r="A20" s="324">
        <f>【入力用】東西・全日本インカレ申込書!A20</f>
        <v>0</v>
      </c>
      <c r="B20" s="328">
        <v>7</v>
      </c>
      <c r="C20" s="915" t="str">
        <f>IF(ISERROR(VLOOKUP(A20,【入力用】個人登録票!$A$21:$P$50,2,FALSE)),"",VLOOKUP(A20,【入力用】個人登録票!$A$21:$P$50,2,FALSE)) &amp; IF(ISERROR(VLOOKUP(A20,【入力用】個人登録票!$A$59:$P$127,2,FALSE)),"",VLOOKUP(A20,【入力用】個人登録票!$A$59:$P$127,2,FALSE))</f>
        <v/>
      </c>
      <c r="D20" s="916"/>
      <c r="E20" s="917" t="str">
        <f>IF(ISERROR(VLOOKUP(A20,【入力用】個人登録票!$A$21:$P$50,13,FALSE)),"",VLOOKUP(A20,【入力用】個人登録票!$A$21:$P$50,13,FALSE)) &amp; IF(ISERROR(VLOOKUP(A20,【入力用】個人登録票!$A$59:$P$127,13,FALSE)),"",VLOOKUP(A20,【入力用】個人登録票!$A$59:$P$127,13,FALSE))</f>
        <v/>
      </c>
      <c r="F20" s="918"/>
      <c r="G20" s="1059" t="str">
        <f>IF(ISERROR(VLOOKUP(A20,【入力用】個人登録票!$A$21:$P$50,15,FALSE)),"",VLOOKUP(A20,【入力用】個人登録票!$A$21:$P$50,15,FALSE)) &amp; IF(ISERROR(VLOOKUP(A20,【入力用】個人登録票!$A$59:$P$127,15,FALSE)),"",VLOOKUP(A20,【入力用】個人登録票!$A$59:$P$127,15,FALSE))</f>
        <v/>
      </c>
      <c r="H20" s="932" t="str">
        <f>IF(ISERROR(VLOOKUP(A20,【入力用】個人登録票!$A$21:$P$50,5,FALSE)),"",VLOOKUP(A20,【入力用】個人登録票!$A$21:$P$50,5,FALSE)) &amp; IF(ISERROR(VLOOKUP(A20,【入力用】個人登録票!$A$59:$P$127,5,FALSE)),"",VLOOKUP(A20,【入力用】個人登録票!$A$59:$P$127,5,FALSE))</f>
        <v/>
      </c>
      <c r="I20" s="933"/>
      <c r="J20" s="934"/>
      <c r="K20" s="932" t="str">
        <f>IF(ISERROR(VLOOKUP(A20,【入力用】個人登録票!$A$21:$P$50,6,FALSE)),"",VLOOKUP(A20,【入力用】個人登録票!$A$21:$P$50,6,FALSE)) &amp; IF(ISERROR(VLOOKUP(A20,【入力用】個人登録票!$A$59:$P$127,6,FALSE)),"",VLOOKUP(A20,【入力用】個人登録票!$A$59:$P$127,6,FALSE))</f>
        <v/>
      </c>
      <c r="L20" s="933"/>
      <c r="M20" s="934"/>
      <c r="N20" s="935">
        <f>【入力用】東西・全日本インカレ申込書!N20</f>
        <v>0</v>
      </c>
      <c r="O20" s="936"/>
      <c r="P20" s="937" t="str">
        <f>IF(ISERROR(VLOOKUP(A20,【入力用】個人登録票!$A$21:$P$50,8,FALSE)),"",VLOOKUP(A20,【入力用】個人登録票!$A$21:$P$50,8,FALSE)) &amp; IF(ISERROR(VLOOKUP(A20,【入力用】個人登録票!$A$59:$P$127,8,FALSE)),"",VLOOKUP(A20,【入力用】個人登録票!$A$59:$P$127,8,FALSE))</f>
        <v/>
      </c>
      <c r="Q20" s="938"/>
      <c r="R20" s="939"/>
      <c r="S20" s="329" t="str">
        <f>IF(ISERROR(VLOOKUP(A20,【入力用】個人登録票!$A$21:$P$50,3,FALSE)),"",VLOOKUP(A20,【入力用】個人登録票!$A$21:$P$50,3,FALSE)) &amp; IF(ISERROR(VLOOKUP(A20,【入力用】個人登録票!$A$59:$P$127,3,FALSE)),"",VLOOKUP(A20,【入力用】個人登録票!$A$59:$P$127,3,FALSE))</f>
        <v/>
      </c>
      <c r="T20" s="940" t="str">
        <f>IF(ISERROR(VLOOKUP(A20,【入力用】個人登録票!$A$21:$P$50,9,FALSE)),"",VLOOKUP(A20,【入力用】個人登録票!$A$21:$P$50,9,FALSE) &amp; "・" &amp; IF(ISERROR(VLOOKUP(A20,【入力用】個人登録票!$A$21:$P$50,10,FALSE)),"",VLOOKUP(A20,【入力用】個人登録票!$A$21:$P$50,10,FALSE))) &amp; IF(ISERROR(VLOOKUP(A20,【入力用】個人登録票!$A$59:$P$127,9,FALSE)),"",VLOOKUP(A20,【入力用】個人登録票!$A$59:$P$127,9,FALSE) &amp; "・" &amp; IF(ISERROR(VLOOKUP(A20,【入力用】個人登録票!$A$59:$P$127,10,FALSE)),"",VLOOKUP(A20,【入力用】個人登録票!$A$59:$P$127,10,FALSE)))</f>
        <v/>
      </c>
      <c r="U20" s="941"/>
      <c r="V20" s="942"/>
      <c r="W20" s="316"/>
      <c r="AE20" s="327"/>
    </row>
    <row r="21" spans="1:32" s="317" customFormat="1" ht="20.25" customHeight="1">
      <c r="A21" s="324">
        <f>【入力用】東西・全日本インカレ申込書!A21</f>
        <v>0</v>
      </c>
      <c r="B21" s="328">
        <v>8</v>
      </c>
      <c r="C21" s="915" t="str">
        <f>IF(ISERROR(VLOOKUP(A21,【入力用】個人登録票!$A$21:$P$50,2,FALSE)),"",VLOOKUP(A21,【入力用】個人登録票!$A$21:$P$50,2,FALSE)) &amp; IF(ISERROR(VLOOKUP(A21,【入力用】個人登録票!$A$59:$P$127,2,FALSE)),"",VLOOKUP(A21,【入力用】個人登録票!$A$59:$P$127,2,FALSE))</f>
        <v/>
      </c>
      <c r="D21" s="916"/>
      <c r="E21" s="917" t="str">
        <f>IF(ISERROR(VLOOKUP(A21,【入力用】個人登録票!$A$21:$P$50,13,FALSE)),"",VLOOKUP(A21,【入力用】個人登録票!$A$21:$P$50,13,FALSE)) &amp; IF(ISERROR(VLOOKUP(A21,【入力用】個人登録票!$A$59:$P$127,13,FALSE)),"",VLOOKUP(A21,【入力用】個人登録票!$A$59:$P$127,13,FALSE))</f>
        <v/>
      </c>
      <c r="F21" s="918"/>
      <c r="G21" s="1059" t="str">
        <f>IF(ISERROR(VLOOKUP(A21,【入力用】個人登録票!$A$21:$P$50,15,FALSE)),"",VLOOKUP(A21,【入力用】個人登録票!$A$21:$P$50,15,FALSE)) &amp; IF(ISERROR(VLOOKUP(A21,【入力用】個人登録票!$A$59:$P$127,15,FALSE)),"",VLOOKUP(A21,【入力用】個人登録票!$A$59:$P$127,15,FALSE))</f>
        <v/>
      </c>
      <c r="H21" s="932" t="str">
        <f>IF(ISERROR(VLOOKUP(A21,【入力用】個人登録票!$A$21:$P$50,5,FALSE)),"",VLOOKUP(A21,【入力用】個人登録票!$A$21:$P$50,5,FALSE)) &amp; IF(ISERROR(VLOOKUP(A21,【入力用】個人登録票!$A$59:$P$127,5,FALSE)),"",VLOOKUP(A21,【入力用】個人登録票!$A$59:$P$127,5,FALSE))</f>
        <v/>
      </c>
      <c r="I21" s="933"/>
      <c r="J21" s="934"/>
      <c r="K21" s="932" t="str">
        <f>IF(ISERROR(VLOOKUP(A21,【入力用】個人登録票!$A$21:$P$50,6,FALSE)),"",VLOOKUP(A21,【入力用】個人登録票!$A$21:$P$50,6,FALSE)) &amp; IF(ISERROR(VLOOKUP(A21,【入力用】個人登録票!$A$59:$P$127,6,FALSE)),"",VLOOKUP(A21,【入力用】個人登録票!$A$59:$P$127,6,FALSE))</f>
        <v/>
      </c>
      <c r="L21" s="933"/>
      <c r="M21" s="934"/>
      <c r="N21" s="935">
        <f>【入力用】東西・全日本インカレ申込書!N21</f>
        <v>0</v>
      </c>
      <c r="O21" s="936"/>
      <c r="P21" s="937" t="str">
        <f>IF(ISERROR(VLOOKUP(A21,【入力用】個人登録票!$A$21:$P$50,8,FALSE)),"",VLOOKUP(A21,【入力用】個人登録票!$A$21:$P$50,8,FALSE)) &amp; IF(ISERROR(VLOOKUP(A21,【入力用】個人登録票!$A$59:$P$127,8,FALSE)),"",VLOOKUP(A21,【入力用】個人登録票!$A$59:$P$127,8,FALSE))</f>
        <v/>
      </c>
      <c r="Q21" s="938"/>
      <c r="R21" s="939"/>
      <c r="S21" s="329" t="str">
        <f>IF(ISERROR(VLOOKUP(A21,【入力用】個人登録票!$A$21:$P$50,3,FALSE)),"",VLOOKUP(A21,【入力用】個人登録票!$A$21:$P$50,3,FALSE)) &amp; IF(ISERROR(VLOOKUP(A21,【入力用】個人登録票!$A$59:$P$127,3,FALSE)),"",VLOOKUP(A21,【入力用】個人登録票!$A$59:$P$127,3,FALSE))</f>
        <v/>
      </c>
      <c r="T21" s="940" t="str">
        <f>IF(ISERROR(VLOOKUP(A21,【入力用】個人登録票!$A$21:$P$50,9,FALSE)),"",VLOOKUP(A21,【入力用】個人登録票!$A$21:$P$50,9,FALSE) &amp; "・" &amp; IF(ISERROR(VLOOKUP(A21,【入力用】個人登録票!$A$21:$P$50,10,FALSE)),"",VLOOKUP(A21,【入力用】個人登録票!$A$21:$P$50,10,FALSE))) &amp; IF(ISERROR(VLOOKUP(A21,【入力用】個人登録票!$A$59:$P$127,9,FALSE)),"",VLOOKUP(A21,【入力用】個人登録票!$A$59:$P$127,9,FALSE) &amp; "・" &amp; IF(ISERROR(VLOOKUP(A21,【入力用】個人登録票!$A$59:$P$127,10,FALSE)),"",VLOOKUP(A21,【入力用】個人登録票!$A$59:$P$127,10,FALSE)))</f>
        <v/>
      </c>
      <c r="U21" s="941"/>
      <c r="V21" s="942"/>
      <c r="W21" s="316"/>
      <c r="AE21" s="327"/>
    </row>
    <row r="22" spans="1:32" s="317" customFormat="1" ht="20.25" customHeight="1">
      <c r="A22" s="324">
        <f>【入力用】東西・全日本インカレ申込書!A22</f>
        <v>0</v>
      </c>
      <c r="B22" s="328">
        <v>9</v>
      </c>
      <c r="C22" s="915" t="str">
        <f>IF(ISERROR(VLOOKUP(A22,【入力用】個人登録票!$A$21:$P$50,2,FALSE)),"",VLOOKUP(A22,【入力用】個人登録票!$A$21:$P$50,2,FALSE)) &amp; IF(ISERROR(VLOOKUP(A22,【入力用】個人登録票!$A$59:$P$127,2,FALSE)),"",VLOOKUP(A22,【入力用】個人登録票!$A$59:$P$127,2,FALSE))</f>
        <v/>
      </c>
      <c r="D22" s="916"/>
      <c r="E22" s="917" t="str">
        <f>IF(ISERROR(VLOOKUP(A22,【入力用】個人登録票!$A$21:$P$50,13,FALSE)),"",VLOOKUP(A22,【入力用】個人登録票!$A$21:$P$50,13,FALSE)) &amp; IF(ISERROR(VLOOKUP(A22,【入力用】個人登録票!$A$59:$P$127,13,FALSE)),"",VLOOKUP(A22,【入力用】個人登録票!$A$59:$P$127,13,FALSE))</f>
        <v/>
      </c>
      <c r="F22" s="918"/>
      <c r="G22" s="1059" t="str">
        <f>IF(ISERROR(VLOOKUP(A22,【入力用】個人登録票!$A$21:$P$50,15,FALSE)),"",VLOOKUP(A22,【入力用】個人登録票!$A$21:$P$50,15,FALSE)) &amp; IF(ISERROR(VLOOKUP(A22,【入力用】個人登録票!$A$59:$P$127,15,FALSE)),"",VLOOKUP(A22,【入力用】個人登録票!$A$59:$P$127,15,FALSE))</f>
        <v/>
      </c>
      <c r="H22" s="932" t="str">
        <f>IF(ISERROR(VLOOKUP(A22,【入力用】個人登録票!$A$21:$P$50,5,FALSE)),"",VLOOKUP(A22,【入力用】個人登録票!$A$21:$P$50,5,FALSE)) &amp; IF(ISERROR(VLOOKUP(A22,【入力用】個人登録票!$A$59:$P$127,5,FALSE)),"",VLOOKUP(A22,【入力用】個人登録票!$A$59:$P$127,5,FALSE))</f>
        <v/>
      </c>
      <c r="I22" s="933"/>
      <c r="J22" s="934"/>
      <c r="K22" s="932" t="str">
        <f>IF(ISERROR(VLOOKUP(A22,【入力用】個人登録票!$A$21:$P$50,6,FALSE)),"",VLOOKUP(A22,【入力用】個人登録票!$A$21:$P$50,6,FALSE)) &amp; IF(ISERROR(VLOOKUP(A22,【入力用】個人登録票!$A$59:$P$127,6,FALSE)),"",VLOOKUP(A22,【入力用】個人登録票!$A$59:$P$127,6,FALSE))</f>
        <v/>
      </c>
      <c r="L22" s="933"/>
      <c r="M22" s="934"/>
      <c r="N22" s="935">
        <f>【入力用】東西・全日本インカレ申込書!N22</f>
        <v>0</v>
      </c>
      <c r="O22" s="936"/>
      <c r="P22" s="937" t="str">
        <f>IF(ISERROR(VLOOKUP(A22,【入力用】個人登録票!$A$21:$P$50,8,FALSE)),"",VLOOKUP(A22,【入力用】個人登録票!$A$21:$P$50,8,FALSE)) &amp; IF(ISERROR(VLOOKUP(A22,【入力用】個人登録票!$A$59:$P$127,8,FALSE)),"",VLOOKUP(A22,【入力用】個人登録票!$A$59:$P$127,8,FALSE))</f>
        <v/>
      </c>
      <c r="Q22" s="938"/>
      <c r="R22" s="939"/>
      <c r="S22" s="329" t="str">
        <f>IF(ISERROR(VLOOKUP(A22,【入力用】個人登録票!$A$21:$P$50,3,FALSE)),"",VLOOKUP(A22,【入力用】個人登録票!$A$21:$P$50,3,FALSE)) &amp; IF(ISERROR(VLOOKUP(A22,【入力用】個人登録票!$A$59:$P$127,3,FALSE)),"",VLOOKUP(A22,【入力用】個人登録票!$A$59:$P$127,3,FALSE))</f>
        <v/>
      </c>
      <c r="T22" s="940" t="str">
        <f>IF(ISERROR(VLOOKUP(A22,【入力用】個人登録票!$A$21:$P$50,9,FALSE)),"",VLOOKUP(A22,【入力用】個人登録票!$A$21:$P$50,9,FALSE) &amp; "・" &amp; IF(ISERROR(VLOOKUP(A22,【入力用】個人登録票!$A$21:$P$50,10,FALSE)),"",VLOOKUP(A22,【入力用】個人登録票!$A$21:$P$50,10,FALSE))) &amp; IF(ISERROR(VLOOKUP(A22,【入力用】個人登録票!$A$59:$P$127,9,FALSE)),"",VLOOKUP(A22,【入力用】個人登録票!$A$59:$P$127,9,FALSE) &amp; "・" &amp; IF(ISERROR(VLOOKUP(A22,【入力用】個人登録票!$A$59:$P$127,10,FALSE)),"",VLOOKUP(A22,【入力用】個人登録票!$A$59:$P$127,10,FALSE)))</f>
        <v/>
      </c>
      <c r="U22" s="941"/>
      <c r="V22" s="942"/>
      <c r="W22" s="316"/>
      <c r="AE22" s="327"/>
      <c r="AF22" s="330"/>
    </row>
    <row r="23" spans="1:32" s="317" customFormat="1" ht="20.25" customHeight="1">
      <c r="A23" s="324">
        <f>【入力用】東西・全日本インカレ申込書!A23</f>
        <v>0</v>
      </c>
      <c r="B23" s="328">
        <v>10</v>
      </c>
      <c r="C23" s="915" t="str">
        <f>IF(ISERROR(VLOOKUP(A23,【入力用】個人登録票!$A$21:$P$50,2,FALSE)),"",VLOOKUP(A23,【入力用】個人登録票!$A$21:$P$50,2,FALSE)) &amp; IF(ISERROR(VLOOKUP(A23,【入力用】個人登録票!$A$59:$P$127,2,FALSE)),"",VLOOKUP(A23,【入力用】個人登録票!$A$59:$P$127,2,FALSE))</f>
        <v/>
      </c>
      <c r="D23" s="916"/>
      <c r="E23" s="917" t="str">
        <f>IF(ISERROR(VLOOKUP(A23,【入力用】個人登録票!$A$21:$P$50,13,FALSE)),"",VLOOKUP(A23,【入力用】個人登録票!$A$21:$P$50,13,FALSE)) &amp; IF(ISERROR(VLOOKUP(A23,【入力用】個人登録票!$A$59:$P$127,13,FALSE)),"",VLOOKUP(A23,【入力用】個人登録票!$A$59:$P$127,13,FALSE))</f>
        <v/>
      </c>
      <c r="F23" s="918"/>
      <c r="G23" s="1059" t="str">
        <f>IF(ISERROR(VLOOKUP(A23,【入力用】個人登録票!$A$21:$P$50,15,FALSE)),"",VLOOKUP(A23,【入力用】個人登録票!$A$21:$P$50,15,FALSE)) &amp; IF(ISERROR(VLOOKUP(A23,【入力用】個人登録票!$A$59:$P$127,15,FALSE)),"",VLOOKUP(A23,【入力用】個人登録票!$A$59:$P$127,15,FALSE))</f>
        <v/>
      </c>
      <c r="H23" s="932" t="str">
        <f>IF(ISERROR(VLOOKUP(A23,【入力用】個人登録票!$A$21:$P$50,5,FALSE)),"",VLOOKUP(A23,【入力用】個人登録票!$A$21:$P$50,5,FALSE)) &amp; IF(ISERROR(VLOOKUP(A23,【入力用】個人登録票!$A$59:$P$127,5,FALSE)),"",VLOOKUP(A23,【入力用】個人登録票!$A$59:$P$127,5,FALSE))</f>
        <v/>
      </c>
      <c r="I23" s="933"/>
      <c r="J23" s="934"/>
      <c r="K23" s="932" t="str">
        <f>IF(ISERROR(VLOOKUP(A23,【入力用】個人登録票!$A$21:$P$50,6,FALSE)),"",VLOOKUP(A23,【入力用】個人登録票!$A$21:$P$50,6,FALSE)) &amp; IF(ISERROR(VLOOKUP(A23,【入力用】個人登録票!$A$59:$P$127,6,FALSE)),"",VLOOKUP(A23,【入力用】個人登録票!$A$59:$P$127,6,FALSE))</f>
        <v/>
      </c>
      <c r="L23" s="933"/>
      <c r="M23" s="934"/>
      <c r="N23" s="935">
        <f>【入力用】東西・全日本インカレ申込書!N23</f>
        <v>0</v>
      </c>
      <c r="O23" s="936"/>
      <c r="P23" s="937" t="str">
        <f>IF(ISERROR(VLOOKUP(A23,【入力用】個人登録票!$A$21:$P$50,8,FALSE)),"",VLOOKUP(A23,【入力用】個人登録票!$A$21:$P$50,8,FALSE)) &amp; IF(ISERROR(VLOOKUP(A23,【入力用】個人登録票!$A$59:$P$127,8,FALSE)),"",VLOOKUP(A23,【入力用】個人登録票!$A$59:$P$127,8,FALSE))</f>
        <v/>
      </c>
      <c r="Q23" s="938"/>
      <c r="R23" s="939"/>
      <c r="S23" s="329" t="str">
        <f>IF(ISERROR(VLOOKUP(A23,【入力用】個人登録票!$A$21:$P$50,3,FALSE)),"",VLOOKUP(A23,【入力用】個人登録票!$A$21:$P$50,3,FALSE)) &amp; IF(ISERROR(VLOOKUP(A23,【入力用】個人登録票!$A$59:$P$127,3,FALSE)),"",VLOOKUP(A23,【入力用】個人登録票!$A$59:$P$127,3,FALSE))</f>
        <v/>
      </c>
      <c r="T23" s="940" t="str">
        <f>IF(ISERROR(VLOOKUP(A23,【入力用】個人登録票!$A$21:$P$50,9,FALSE)),"",VLOOKUP(A23,【入力用】個人登録票!$A$21:$P$50,9,FALSE) &amp; "・" &amp; IF(ISERROR(VLOOKUP(A23,【入力用】個人登録票!$A$21:$P$50,10,FALSE)),"",VLOOKUP(A23,【入力用】個人登録票!$A$21:$P$50,10,FALSE))) &amp; IF(ISERROR(VLOOKUP(A23,【入力用】個人登録票!$A$59:$P$127,9,FALSE)),"",VLOOKUP(A23,【入力用】個人登録票!$A$59:$P$127,9,FALSE) &amp; "・" &amp; IF(ISERROR(VLOOKUP(A23,【入力用】個人登録票!$A$59:$P$127,10,FALSE)),"",VLOOKUP(A23,【入力用】個人登録票!$A$59:$P$127,10,FALSE)))</f>
        <v/>
      </c>
      <c r="U23" s="941"/>
      <c r="V23" s="942"/>
      <c r="W23" s="316"/>
      <c r="AE23" s="327"/>
      <c r="AF23" s="330"/>
    </row>
    <row r="24" spans="1:32" s="317" customFormat="1" ht="20.25" customHeight="1">
      <c r="A24" s="324">
        <f>【入力用】東西・全日本インカレ申込書!A24</f>
        <v>0</v>
      </c>
      <c r="B24" s="328">
        <v>11</v>
      </c>
      <c r="C24" s="915" t="str">
        <f>IF(ISERROR(VLOOKUP(A24,【入力用】個人登録票!$A$21:$P$50,2,FALSE)),"",VLOOKUP(A24,【入力用】個人登録票!$A$21:$P$50,2,FALSE)) &amp; IF(ISERROR(VLOOKUP(A24,【入力用】個人登録票!$A$59:$P$127,2,FALSE)),"",VLOOKUP(A24,【入力用】個人登録票!$A$59:$P$127,2,FALSE))</f>
        <v/>
      </c>
      <c r="D24" s="916"/>
      <c r="E24" s="917" t="str">
        <f>IF(ISERROR(VLOOKUP(A24,【入力用】個人登録票!$A$21:$P$50,13,FALSE)),"",VLOOKUP(A24,【入力用】個人登録票!$A$21:$P$50,13,FALSE)) &amp; IF(ISERROR(VLOOKUP(A24,【入力用】個人登録票!$A$59:$P$127,13,FALSE)),"",VLOOKUP(A24,【入力用】個人登録票!$A$59:$P$127,13,FALSE))</f>
        <v/>
      </c>
      <c r="F24" s="918"/>
      <c r="G24" s="1059" t="str">
        <f>IF(ISERROR(VLOOKUP(A24,【入力用】個人登録票!$A$21:$P$50,15,FALSE)),"",VLOOKUP(A24,【入力用】個人登録票!$A$21:$P$50,15,FALSE)) &amp; IF(ISERROR(VLOOKUP(A24,【入力用】個人登録票!$A$59:$P$127,15,FALSE)),"",VLOOKUP(A24,【入力用】個人登録票!$A$59:$P$127,15,FALSE))</f>
        <v/>
      </c>
      <c r="H24" s="932" t="str">
        <f>IF(ISERROR(VLOOKUP(A24,【入力用】個人登録票!$A$21:$P$50,5,FALSE)),"",VLOOKUP(A24,【入力用】個人登録票!$A$21:$P$50,5,FALSE)) &amp; IF(ISERROR(VLOOKUP(A24,【入力用】個人登録票!$A$59:$P$127,5,FALSE)),"",VLOOKUP(A24,【入力用】個人登録票!$A$59:$P$127,5,FALSE))</f>
        <v/>
      </c>
      <c r="I24" s="933"/>
      <c r="J24" s="934"/>
      <c r="K24" s="932" t="str">
        <f>IF(ISERROR(VLOOKUP(A24,【入力用】個人登録票!$A$21:$P$50,6,FALSE)),"",VLOOKUP(A24,【入力用】個人登録票!$A$21:$P$50,6,FALSE)) &amp; IF(ISERROR(VLOOKUP(A24,【入力用】個人登録票!$A$59:$P$127,6,FALSE)),"",VLOOKUP(A24,【入力用】個人登録票!$A$59:$P$127,6,FALSE))</f>
        <v/>
      </c>
      <c r="L24" s="933"/>
      <c r="M24" s="934"/>
      <c r="N24" s="935">
        <f>【入力用】東西・全日本インカレ申込書!N24</f>
        <v>0</v>
      </c>
      <c r="O24" s="936"/>
      <c r="P24" s="937" t="str">
        <f>IF(ISERROR(VLOOKUP(A24,【入力用】個人登録票!$A$21:$P$50,8,FALSE)),"",VLOOKUP(A24,【入力用】個人登録票!$A$21:$P$50,8,FALSE)) &amp; IF(ISERROR(VLOOKUP(A24,【入力用】個人登録票!$A$59:$P$127,8,FALSE)),"",VLOOKUP(A24,【入力用】個人登録票!$A$59:$P$127,8,FALSE))</f>
        <v/>
      </c>
      <c r="Q24" s="938"/>
      <c r="R24" s="939"/>
      <c r="S24" s="329" t="str">
        <f>IF(ISERROR(VLOOKUP(A24,【入力用】個人登録票!$A$21:$P$50,3,FALSE)),"",VLOOKUP(A24,【入力用】個人登録票!$A$21:$P$50,3,FALSE)) &amp; IF(ISERROR(VLOOKUP(A24,【入力用】個人登録票!$A$59:$P$127,3,FALSE)),"",VLOOKUP(A24,【入力用】個人登録票!$A$59:$P$127,3,FALSE))</f>
        <v/>
      </c>
      <c r="T24" s="940" t="str">
        <f>IF(ISERROR(VLOOKUP(A24,【入力用】個人登録票!$A$21:$P$50,9,FALSE)),"",VLOOKUP(A24,【入力用】個人登録票!$A$21:$P$50,9,FALSE) &amp; "・" &amp; IF(ISERROR(VLOOKUP(A24,【入力用】個人登録票!$A$21:$P$50,10,FALSE)),"",VLOOKUP(A24,【入力用】個人登録票!$A$21:$P$50,10,FALSE))) &amp; IF(ISERROR(VLOOKUP(A24,【入力用】個人登録票!$A$59:$P$127,9,FALSE)),"",VLOOKUP(A24,【入力用】個人登録票!$A$59:$P$127,9,FALSE) &amp; "・" &amp; IF(ISERROR(VLOOKUP(A24,【入力用】個人登録票!$A$59:$P$127,10,FALSE)),"",VLOOKUP(A24,【入力用】個人登録票!$A$59:$P$127,10,FALSE)))</f>
        <v/>
      </c>
      <c r="U24" s="941"/>
      <c r="V24" s="942"/>
      <c r="W24" s="316"/>
      <c r="AE24" s="327"/>
      <c r="AF24" s="330"/>
    </row>
    <row r="25" spans="1:32" s="317" customFormat="1" ht="20.25" customHeight="1">
      <c r="A25" s="324">
        <f>【入力用】東西・全日本インカレ申込書!A25</f>
        <v>0</v>
      </c>
      <c r="B25" s="328">
        <v>12</v>
      </c>
      <c r="C25" s="915" t="str">
        <f>IF(ISERROR(VLOOKUP(A25,【入力用】個人登録票!$A$21:$P$50,2,FALSE)),"",VLOOKUP(A25,【入力用】個人登録票!$A$21:$P$50,2,FALSE)) &amp; IF(ISERROR(VLOOKUP(A25,【入力用】個人登録票!$A$59:$P$127,2,FALSE)),"",VLOOKUP(A25,【入力用】個人登録票!$A$59:$P$127,2,FALSE))</f>
        <v/>
      </c>
      <c r="D25" s="916"/>
      <c r="E25" s="917" t="str">
        <f>IF(ISERROR(VLOOKUP(A25,【入力用】個人登録票!$A$21:$P$50,13,FALSE)),"",VLOOKUP(A25,【入力用】個人登録票!$A$21:$P$50,13,FALSE)) &amp; IF(ISERROR(VLOOKUP(A25,【入力用】個人登録票!$A$59:$P$127,13,FALSE)),"",VLOOKUP(A25,【入力用】個人登録票!$A$59:$P$127,13,FALSE))</f>
        <v/>
      </c>
      <c r="F25" s="918"/>
      <c r="G25" s="1059" t="str">
        <f>IF(ISERROR(VLOOKUP(A25,【入力用】個人登録票!$A$21:$P$50,15,FALSE)),"",VLOOKUP(A25,【入力用】個人登録票!$A$21:$P$50,15,FALSE)) &amp; IF(ISERROR(VLOOKUP(A25,【入力用】個人登録票!$A$59:$P$127,15,FALSE)),"",VLOOKUP(A25,【入力用】個人登録票!$A$59:$P$127,15,FALSE))</f>
        <v/>
      </c>
      <c r="H25" s="932" t="str">
        <f>IF(ISERROR(VLOOKUP(A25,【入力用】個人登録票!$A$21:$P$50,5,FALSE)),"",VLOOKUP(A25,【入力用】個人登録票!$A$21:$P$50,5,FALSE)) &amp; IF(ISERROR(VLOOKUP(A25,【入力用】個人登録票!$A$59:$P$127,5,FALSE)),"",VLOOKUP(A25,【入力用】個人登録票!$A$59:$P$127,5,FALSE))</f>
        <v/>
      </c>
      <c r="I25" s="933"/>
      <c r="J25" s="934"/>
      <c r="K25" s="932" t="str">
        <f>IF(ISERROR(VLOOKUP(A25,【入力用】個人登録票!$A$21:$P$50,6,FALSE)),"",VLOOKUP(A25,【入力用】個人登録票!$A$21:$P$50,6,FALSE)) &amp; IF(ISERROR(VLOOKUP(A25,【入力用】個人登録票!$A$59:$P$127,6,FALSE)),"",VLOOKUP(A25,【入力用】個人登録票!$A$59:$P$127,6,FALSE))</f>
        <v/>
      </c>
      <c r="L25" s="933"/>
      <c r="M25" s="934"/>
      <c r="N25" s="935">
        <f>【入力用】東西・全日本インカレ申込書!N25</f>
        <v>0</v>
      </c>
      <c r="O25" s="936"/>
      <c r="P25" s="937" t="str">
        <f>IF(ISERROR(VLOOKUP(A25,【入力用】個人登録票!$A$21:$P$50,8,FALSE)),"",VLOOKUP(A25,【入力用】個人登録票!$A$21:$P$50,8,FALSE)) &amp; IF(ISERROR(VLOOKUP(A25,【入力用】個人登録票!$A$59:$P$127,8,FALSE)),"",VLOOKUP(A25,【入力用】個人登録票!$A$59:$P$127,8,FALSE))</f>
        <v/>
      </c>
      <c r="Q25" s="938"/>
      <c r="R25" s="939"/>
      <c r="S25" s="329" t="str">
        <f>IF(ISERROR(VLOOKUP(A25,【入力用】個人登録票!$A$21:$P$50,3,FALSE)),"",VLOOKUP(A25,【入力用】個人登録票!$A$21:$P$50,3,FALSE)) &amp; IF(ISERROR(VLOOKUP(A25,【入力用】個人登録票!$A$59:$P$127,3,FALSE)),"",VLOOKUP(A25,【入力用】個人登録票!$A$59:$P$127,3,FALSE))</f>
        <v/>
      </c>
      <c r="T25" s="940" t="str">
        <f>IF(ISERROR(VLOOKUP(A25,【入力用】個人登録票!$A$21:$P$50,9,FALSE)),"",VLOOKUP(A25,【入力用】個人登録票!$A$21:$P$50,9,FALSE) &amp; "・" &amp; IF(ISERROR(VLOOKUP(A25,【入力用】個人登録票!$A$21:$P$50,10,FALSE)),"",VLOOKUP(A25,【入力用】個人登録票!$A$21:$P$50,10,FALSE))) &amp; IF(ISERROR(VLOOKUP(A25,【入力用】個人登録票!$A$59:$P$127,9,FALSE)),"",VLOOKUP(A25,【入力用】個人登録票!$A$59:$P$127,9,FALSE) &amp; "・" &amp; IF(ISERROR(VLOOKUP(A25,【入力用】個人登録票!$A$59:$P$127,10,FALSE)),"",VLOOKUP(A25,【入力用】個人登録票!$A$59:$P$127,10,FALSE)))</f>
        <v/>
      </c>
      <c r="U25" s="941"/>
      <c r="V25" s="942"/>
      <c r="W25" s="316"/>
      <c r="AE25" s="327"/>
      <c r="AF25" s="330"/>
    </row>
    <row r="26" spans="1:32" s="317" customFormat="1" ht="20.25" customHeight="1">
      <c r="A26" s="324">
        <f>【入力用】東西・全日本インカレ申込書!A26</f>
        <v>0</v>
      </c>
      <c r="B26" s="328">
        <v>13</v>
      </c>
      <c r="C26" s="915" t="str">
        <f>IF(ISERROR(VLOOKUP(A26,【入力用】個人登録票!$A$21:$P$50,2,FALSE)),"",VLOOKUP(A26,【入力用】個人登録票!$A$21:$P$50,2,FALSE)) &amp; IF(ISERROR(VLOOKUP(A26,【入力用】個人登録票!$A$59:$P$127,2,FALSE)),"",VLOOKUP(A26,【入力用】個人登録票!$A$59:$P$127,2,FALSE))</f>
        <v/>
      </c>
      <c r="D26" s="916"/>
      <c r="E26" s="917" t="str">
        <f>IF(ISERROR(VLOOKUP(A26,【入力用】個人登録票!$A$21:$P$50,13,FALSE)),"",VLOOKUP(A26,【入力用】個人登録票!$A$21:$P$50,13,FALSE)) &amp; IF(ISERROR(VLOOKUP(A26,【入力用】個人登録票!$A$59:$P$127,13,FALSE)),"",VLOOKUP(A26,【入力用】個人登録票!$A$59:$P$127,13,FALSE))</f>
        <v/>
      </c>
      <c r="F26" s="918"/>
      <c r="G26" s="1059" t="str">
        <f>IF(ISERROR(VLOOKUP(A26,【入力用】個人登録票!$A$21:$P$50,15,FALSE)),"",VLOOKUP(A26,【入力用】個人登録票!$A$21:$P$50,15,FALSE)) &amp; IF(ISERROR(VLOOKUP(A26,【入力用】個人登録票!$A$59:$P$127,15,FALSE)),"",VLOOKUP(A26,【入力用】個人登録票!$A$59:$P$127,15,FALSE))</f>
        <v/>
      </c>
      <c r="H26" s="932" t="str">
        <f>IF(ISERROR(VLOOKUP(A26,【入力用】個人登録票!$A$21:$P$50,5,FALSE)),"",VLOOKUP(A26,【入力用】個人登録票!$A$21:$P$50,5,FALSE)) &amp; IF(ISERROR(VLOOKUP(A26,【入力用】個人登録票!$A$59:$P$127,5,FALSE)),"",VLOOKUP(A26,【入力用】個人登録票!$A$59:$P$127,5,FALSE))</f>
        <v/>
      </c>
      <c r="I26" s="933"/>
      <c r="J26" s="934"/>
      <c r="K26" s="932" t="str">
        <f>IF(ISERROR(VLOOKUP(A26,【入力用】個人登録票!$A$21:$P$50,6,FALSE)),"",VLOOKUP(A26,【入力用】個人登録票!$A$21:$P$50,6,FALSE)) &amp; IF(ISERROR(VLOOKUP(A26,【入力用】個人登録票!$A$59:$P$127,6,FALSE)),"",VLOOKUP(A26,【入力用】個人登録票!$A$59:$P$127,6,FALSE))</f>
        <v/>
      </c>
      <c r="L26" s="933"/>
      <c r="M26" s="934"/>
      <c r="N26" s="935">
        <f>【入力用】東西・全日本インカレ申込書!N26</f>
        <v>0</v>
      </c>
      <c r="O26" s="936"/>
      <c r="P26" s="937" t="str">
        <f>IF(ISERROR(VLOOKUP(A26,【入力用】個人登録票!$A$21:$P$50,8,FALSE)),"",VLOOKUP(A26,【入力用】個人登録票!$A$21:$P$50,8,FALSE)) &amp; IF(ISERROR(VLOOKUP(A26,【入力用】個人登録票!$A$59:$P$127,8,FALSE)),"",VLOOKUP(A26,【入力用】個人登録票!$A$59:$P$127,8,FALSE))</f>
        <v/>
      </c>
      <c r="Q26" s="938"/>
      <c r="R26" s="939"/>
      <c r="S26" s="329" t="str">
        <f>IF(ISERROR(VLOOKUP(A26,【入力用】個人登録票!$A$21:$P$50,3,FALSE)),"",VLOOKUP(A26,【入力用】個人登録票!$A$21:$P$50,3,FALSE)) &amp; IF(ISERROR(VLOOKUP(A26,【入力用】個人登録票!$A$59:$P$127,3,FALSE)),"",VLOOKUP(A26,【入力用】個人登録票!$A$59:$P$127,3,FALSE))</f>
        <v/>
      </c>
      <c r="T26" s="940" t="str">
        <f>IF(ISERROR(VLOOKUP(A26,【入力用】個人登録票!$A$21:$P$50,9,FALSE)),"",VLOOKUP(A26,【入力用】個人登録票!$A$21:$P$50,9,FALSE) &amp; "・" &amp; IF(ISERROR(VLOOKUP(A26,【入力用】個人登録票!$A$21:$P$50,10,FALSE)),"",VLOOKUP(A26,【入力用】個人登録票!$A$21:$P$50,10,FALSE))) &amp; IF(ISERROR(VLOOKUP(A26,【入力用】個人登録票!$A$59:$P$127,9,FALSE)),"",VLOOKUP(A26,【入力用】個人登録票!$A$59:$P$127,9,FALSE) &amp; "・" &amp; IF(ISERROR(VLOOKUP(A26,【入力用】個人登録票!$A$59:$P$127,10,FALSE)),"",VLOOKUP(A26,【入力用】個人登録票!$A$59:$P$127,10,FALSE)))</f>
        <v/>
      </c>
      <c r="U26" s="941"/>
      <c r="V26" s="942"/>
      <c r="W26" s="316"/>
      <c r="AE26" s="327"/>
      <c r="AF26" s="331"/>
    </row>
    <row r="27" spans="1:32" s="317" customFormat="1" ht="20.25" customHeight="1">
      <c r="A27" s="324">
        <f>【入力用】東西・全日本インカレ申込書!A27</f>
        <v>0</v>
      </c>
      <c r="B27" s="328">
        <v>14</v>
      </c>
      <c r="C27" s="915" t="str">
        <f>IF(ISERROR(VLOOKUP(A27,【入力用】個人登録票!$A$21:$P$50,2,FALSE)),"",VLOOKUP(A27,【入力用】個人登録票!$A$21:$P$50,2,FALSE)) &amp; IF(ISERROR(VLOOKUP(A27,【入力用】個人登録票!$A$59:$P$127,2,FALSE)),"",VLOOKUP(A27,【入力用】個人登録票!$A$59:$P$127,2,FALSE))</f>
        <v/>
      </c>
      <c r="D27" s="916"/>
      <c r="E27" s="917" t="str">
        <f>IF(ISERROR(VLOOKUP(A27,【入力用】個人登録票!$A$21:$P$50,13,FALSE)),"",VLOOKUP(A27,【入力用】個人登録票!$A$21:$P$50,13,FALSE)) &amp; IF(ISERROR(VLOOKUP(A27,【入力用】個人登録票!$A$59:$P$127,13,FALSE)),"",VLOOKUP(A27,【入力用】個人登録票!$A$59:$P$127,13,FALSE))</f>
        <v/>
      </c>
      <c r="F27" s="918"/>
      <c r="G27" s="353" t="str">
        <f>IF(ISERROR(VLOOKUP(A27,【入力用】個人登録票!$A$21:$P$50,15,FALSE)),"",VLOOKUP(A27,【入力用】個人登録票!$A$21:$P$50,15,FALSE)) &amp; IF(ISERROR(VLOOKUP(A27,【入力用】個人登録票!$A$59:$P$127,15,FALSE)),"",VLOOKUP(A27,【入力用】個人登録票!$A$59:$P$127,15,FALSE))</f>
        <v/>
      </c>
      <c r="H27" s="932" t="str">
        <f>IF(ISERROR(VLOOKUP(A27,【入力用】個人登録票!$A$21:$P$50,5,FALSE)),"",VLOOKUP(A27,【入力用】個人登録票!$A$21:$P$50,5,FALSE)) &amp; IF(ISERROR(VLOOKUP(A27,【入力用】個人登録票!$A$59:$P$127,5,FALSE)),"",VLOOKUP(A27,【入力用】個人登録票!$A$59:$P$127,5,FALSE))</f>
        <v/>
      </c>
      <c r="I27" s="933"/>
      <c r="J27" s="934"/>
      <c r="K27" s="932" t="str">
        <f>IF(ISERROR(VLOOKUP(A27,【入力用】個人登録票!$A$21:$P$50,6,FALSE)),"",VLOOKUP(A27,【入力用】個人登録票!$A$21:$P$50,6,FALSE)) &amp; IF(ISERROR(VLOOKUP(A27,【入力用】個人登録票!$A$59:$P$127,6,FALSE)),"",VLOOKUP(A27,【入力用】個人登録票!$A$59:$P$127,6,FALSE))</f>
        <v/>
      </c>
      <c r="L27" s="933"/>
      <c r="M27" s="934"/>
      <c r="N27" s="935">
        <f>【入力用】東西・全日本インカレ申込書!N27</f>
        <v>0</v>
      </c>
      <c r="O27" s="936"/>
      <c r="P27" s="937" t="str">
        <f>IF(ISERROR(VLOOKUP(A27,【入力用】個人登録票!$A$21:$P$50,8,FALSE)),"",VLOOKUP(A27,【入力用】個人登録票!$A$21:$P$50,8,FALSE)) &amp; IF(ISERROR(VLOOKUP(A27,【入力用】個人登録票!$A$59:$P$127,8,FALSE)),"",VLOOKUP(A27,【入力用】個人登録票!$A$59:$P$127,8,FALSE))</f>
        <v/>
      </c>
      <c r="Q27" s="938"/>
      <c r="R27" s="939"/>
      <c r="S27" s="329" t="str">
        <f>IF(ISERROR(VLOOKUP(A27,【入力用】個人登録票!$A$21:$P$50,3,FALSE)),"",VLOOKUP(A27,【入力用】個人登録票!$A$21:$P$50,3,FALSE)) &amp; IF(ISERROR(VLOOKUP(A27,【入力用】個人登録票!$A$59:$P$127,3,FALSE)),"",VLOOKUP(A27,【入力用】個人登録票!$A$59:$P$127,3,FALSE))</f>
        <v/>
      </c>
      <c r="T27" s="940" t="str">
        <f>IF(ISERROR(VLOOKUP(A27,【入力用】個人登録票!$A$21:$P$50,9,FALSE)),"",VLOOKUP(A27,【入力用】個人登録票!$A$21:$P$50,9,FALSE) &amp; "・" &amp; IF(ISERROR(VLOOKUP(A27,【入力用】個人登録票!$A$21:$P$50,10,FALSE)),"",VLOOKUP(A27,【入力用】個人登録票!$A$21:$P$50,10,FALSE))) &amp; IF(ISERROR(VLOOKUP(A27,【入力用】個人登録票!$A$59:$P$127,9,FALSE)),"",VLOOKUP(A27,【入力用】個人登録票!$A$59:$P$127,9,FALSE) &amp; "・" &amp; IF(ISERROR(VLOOKUP(A27,【入力用】個人登録票!$A$59:$P$127,10,FALSE)),"",VLOOKUP(A27,【入力用】個人登録票!$A$59:$P$127,10,FALSE)))</f>
        <v/>
      </c>
      <c r="U27" s="941"/>
      <c r="V27" s="942"/>
      <c r="W27" s="316"/>
      <c r="AE27" s="327"/>
    </row>
    <row r="28" spans="1:32" s="317" customFormat="1" ht="20.25" customHeight="1">
      <c r="A28" s="324">
        <f>【入力用】東西・全日本インカレ申込書!A28</f>
        <v>0</v>
      </c>
      <c r="B28" s="328">
        <v>15</v>
      </c>
      <c r="C28" s="915" t="str">
        <f>IF(ISERROR(VLOOKUP(A28,【入力用】個人登録票!$A$21:$P$50,2,FALSE)),"",VLOOKUP(A28,【入力用】個人登録票!$A$21:$P$50,2,FALSE)) &amp; IF(ISERROR(VLOOKUP(A28,【入力用】個人登録票!$A$59:$P$127,2,FALSE)),"",VLOOKUP(A28,【入力用】個人登録票!$A$59:$P$127,2,FALSE))</f>
        <v/>
      </c>
      <c r="D28" s="916"/>
      <c r="E28" s="917" t="str">
        <f>IF(ISERROR(VLOOKUP(A28,【入力用】個人登録票!$A$21:$P$50,13,FALSE)),"",VLOOKUP(A28,【入力用】個人登録票!$A$21:$P$50,13,FALSE)) &amp; IF(ISERROR(VLOOKUP(A28,【入力用】個人登録票!$A$59:$P$127,13,FALSE)),"",VLOOKUP(A28,【入力用】個人登録票!$A$59:$P$127,13,FALSE))</f>
        <v/>
      </c>
      <c r="F28" s="918"/>
      <c r="G28" s="1059" t="str">
        <f>IF(ISERROR(VLOOKUP(A28,【入力用】個人登録票!$A$21:$P$50,15,FALSE)),"",VLOOKUP(A28,【入力用】個人登録票!$A$21:$P$50,15,FALSE)) &amp; IF(ISERROR(VLOOKUP(A28,【入力用】個人登録票!$A$59:$P$127,15,FALSE)),"",VLOOKUP(A28,【入力用】個人登録票!$A$59:$P$127,15,FALSE))</f>
        <v/>
      </c>
      <c r="H28" s="932" t="str">
        <f>IF(ISERROR(VLOOKUP(A28,【入力用】個人登録票!$A$21:$P$50,5,FALSE)),"",VLOOKUP(A28,【入力用】個人登録票!$A$21:$P$50,5,FALSE)) &amp; IF(ISERROR(VLOOKUP(A28,【入力用】個人登録票!$A$59:$P$127,5,FALSE)),"",VLOOKUP(A28,【入力用】個人登録票!$A$59:$P$127,5,FALSE))</f>
        <v/>
      </c>
      <c r="I28" s="933"/>
      <c r="J28" s="934"/>
      <c r="K28" s="932" t="str">
        <f>IF(ISERROR(VLOOKUP(A28,【入力用】個人登録票!$A$21:$P$50,6,FALSE)),"",VLOOKUP(A28,【入力用】個人登録票!$A$21:$P$50,6,FALSE)) &amp; IF(ISERROR(VLOOKUP(A28,【入力用】個人登録票!$A$59:$P$127,6,FALSE)),"",VLOOKUP(A28,【入力用】個人登録票!$A$59:$P$127,6,FALSE))</f>
        <v/>
      </c>
      <c r="L28" s="933"/>
      <c r="M28" s="934"/>
      <c r="N28" s="935">
        <f>【入力用】東西・全日本インカレ申込書!N28</f>
        <v>0</v>
      </c>
      <c r="O28" s="936"/>
      <c r="P28" s="937" t="str">
        <f>IF(ISERROR(VLOOKUP(A28,【入力用】個人登録票!$A$21:$P$50,8,FALSE)),"",VLOOKUP(A28,【入力用】個人登録票!$A$21:$P$50,8,FALSE)) &amp; IF(ISERROR(VLOOKUP(A28,【入力用】個人登録票!$A$59:$P$127,8,FALSE)),"",VLOOKUP(A28,【入力用】個人登録票!$A$59:$P$127,8,FALSE))</f>
        <v/>
      </c>
      <c r="Q28" s="938"/>
      <c r="R28" s="939"/>
      <c r="S28" s="329" t="str">
        <f>IF(ISERROR(VLOOKUP(A28,【入力用】個人登録票!$A$21:$P$50,3,FALSE)),"",VLOOKUP(A28,【入力用】個人登録票!$A$21:$P$50,3,FALSE)) &amp; IF(ISERROR(VLOOKUP(A28,【入力用】個人登録票!$A$59:$P$127,3,FALSE)),"",VLOOKUP(A28,【入力用】個人登録票!$A$59:$P$127,3,FALSE))</f>
        <v/>
      </c>
      <c r="T28" s="940" t="str">
        <f>IF(ISERROR(VLOOKUP(A28,【入力用】個人登録票!$A$21:$P$50,9,FALSE)),"",VLOOKUP(A28,【入力用】個人登録票!$A$21:$P$50,9,FALSE) &amp; "・" &amp; IF(ISERROR(VLOOKUP(A28,【入力用】個人登録票!$A$21:$P$50,10,FALSE)),"",VLOOKUP(A28,【入力用】個人登録票!$A$21:$P$50,10,FALSE))) &amp; IF(ISERROR(VLOOKUP(A28,【入力用】個人登録票!$A$59:$P$127,9,FALSE)),"",VLOOKUP(A28,【入力用】個人登録票!$A$59:$P$127,9,FALSE) &amp; "・" &amp; IF(ISERROR(VLOOKUP(A28,【入力用】個人登録票!$A$59:$P$127,10,FALSE)),"",VLOOKUP(A28,【入力用】個人登録票!$A$59:$P$127,10,FALSE)))</f>
        <v/>
      </c>
      <c r="U28" s="941"/>
      <c r="V28" s="942"/>
      <c r="W28" s="316"/>
      <c r="AE28" s="327"/>
    </row>
    <row r="29" spans="1:32" s="317" customFormat="1" ht="20.25" customHeight="1">
      <c r="A29" s="324">
        <f>【入力用】東西・全日本インカレ申込書!A29</f>
        <v>0</v>
      </c>
      <c r="B29" s="328">
        <v>16</v>
      </c>
      <c r="C29" s="915" t="str">
        <f>IF(ISERROR(VLOOKUP(A29,【入力用】個人登録票!$A$21:$P$50,2,FALSE)),"",VLOOKUP(A29,【入力用】個人登録票!$A$21:$P$50,2,FALSE)) &amp; IF(ISERROR(VLOOKUP(A29,【入力用】個人登録票!$A$59:$P$127,2,FALSE)),"",VLOOKUP(A29,【入力用】個人登録票!$A$59:$P$127,2,FALSE))</f>
        <v/>
      </c>
      <c r="D29" s="916"/>
      <c r="E29" s="917" t="str">
        <f>IF(ISERROR(VLOOKUP(A29,【入力用】個人登録票!$A$21:$P$50,13,FALSE)),"",VLOOKUP(A29,【入力用】個人登録票!$A$21:$P$50,13,FALSE)) &amp; IF(ISERROR(VLOOKUP(A29,【入力用】個人登録票!$A$59:$P$127,13,FALSE)),"",VLOOKUP(A29,【入力用】個人登録票!$A$59:$P$127,13,FALSE))</f>
        <v/>
      </c>
      <c r="F29" s="918"/>
      <c r="G29" s="1059" t="str">
        <f>IF(ISERROR(VLOOKUP(A29,【入力用】個人登録票!$A$21:$P$50,15,FALSE)),"",VLOOKUP(A29,【入力用】個人登録票!$A$21:$P$50,15,FALSE)) &amp; IF(ISERROR(VLOOKUP(A29,【入力用】個人登録票!$A$59:$P$127,15,FALSE)),"",VLOOKUP(A29,【入力用】個人登録票!$A$59:$P$127,15,FALSE))</f>
        <v/>
      </c>
      <c r="H29" s="932" t="str">
        <f>IF(ISERROR(VLOOKUP(A29,【入力用】個人登録票!$A$21:$P$50,5,FALSE)),"",VLOOKUP(A29,【入力用】個人登録票!$A$21:$P$50,5,FALSE)) &amp; IF(ISERROR(VLOOKUP(A29,【入力用】個人登録票!$A$59:$P$127,5,FALSE)),"",VLOOKUP(A29,【入力用】個人登録票!$A$59:$P$127,5,FALSE))</f>
        <v/>
      </c>
      <c r="I29" s="933"/>
      <c r="J29" s="934"/>
      <c r="K29" s="932" t="str">
        <f>IF(ISERROR(VLOOKUP(A29,【入力用】個人登録票!$A$21:$P$50,6,FALSE)),"",VLOOKUP(A29,【入力用】個人登録票!$A$21:$P$50,6,FALSE)) &amp; IF(ISERROR(VLOOKUP(A29,【入力用】個人登録票!$A$59:$P$127,6,FALSE)),"",VLOOKUP(A29,【入力用】個人登録票!$A$59:$P$127,6,FALSE))</f>
        <v/>
      </c>
      <c r="L29" s="933"/>
      <c r="M29" s="934"/>
      <c r="N29" s="935">
        <f>【入力用】東西・全日本インカレ申込書!N29</f>
        <v>0</v>
      </c>
      <c r="O29" s="936"/>
      <c r="P29" s="937" t="str">
        <f>IF(ISERROR(VLOOKUP(A29,【入力用】個人登録票!$A$21:$P$50,8,FALSE)),"",VLOOKUP(A29,【入力用】個人登録票!$A$21:$P$50,8,FALSE)) &amp; IF(ISERROR(VLOOKUP(A29,【入力用】個人登録票!$A$59:$P$127,8,FALSE)),"",VLOOKUP(A29,【入力用】個人登録票!$A$59:$P$127,8,FALSE))</f>
        <v/>
      </c>
      <c r="Q29" s="938"/>
      <c r="R29" s="939"/>
      <c r="S29" s="329" t="str">
        <f>IF(ISERROR(VLOOKUP(A29,【入力用】個人登録票!$A$21:$P$50,3,FALSE)),"",VLOOKUP(A29,【入力用】個人登録票!$A$21:$P$50,3,FALSE)) &amp; IF(ISERROR(VLOOKUP(A29,【入力用】個人登録票!$A$59:$P$127,3,FALSE)),"",VLOOKUP(A29,【入力用】個人登録票!$A$59:$P$127,3,FALSE))</f>
        <v/>
      </c>
      <c r="T29" s="940" t="str">
        <f>IF(ISERROR(VLOOKUP(A29,【入力用】個人登録票!$A$21:$P$50,9,FALSE)),"",VLOOKUP(A29,【入力用】個人登録票!$A$21:$P$50,9,FALSE) &amp; "・" &amp; IF(ISERROR(VLOOKUP(A29,【入力用】個人登録票!$A$21:$P$50,10,FALSE)),"",VLOOKUP(A29,【入力用】個人登録票!$A$21:$P$50,10,FALSE))) &amp; IF(ISERROR(VLOOKUP(A29,【入力用】個人登録票!$A$59:$P$127,9,FALSE)),"",VLOOKUP(A29,【入力用】個人登録票!$A$59:$P$127,9,FALSE) &amp; "・" &amp; IF(ISERROR(VLOOKUP(A29,【入力用】個人登録票!$A$59:$P$127,10,FALSE)),"",VLOOKUP(A29,【入力用】個人登録票!$A$59:$P$127,10,FALSE)))</f>
        <v/>
      </c>
      <c r="U29" s="941"/>
      <c r="V29" s="942"/>
      <c r="W29" s="316"/>
      <c r="AE29" s="327"/>
    </row>
    <row r="30" spans="1:32" s="317" customFormat="1" ht="20.25" customHeight="1">
      <c r="A30" s="324">
        <f>【入力用】東西・全日本インカレ申込書!A30</f>
        <v>0</v>
      </c>
      <c r="B30" s="328">
        <v>17</v>
      </c>
      <c r="C30" s="915" t="str">
        <f>IF(ISERROR(VLOOKUP(A30,【入力用】個人登録票!$A$21:$P$50,2,FALSE)),"",VLOOKUP(A30,【入力用】個人登録票!$A$21:$P$50,2,FALSE)) &amp; IF(ISERROR(VLOOKUP(A30,【入力用】個人登録票!$A$59:$P$127,2,FALSE)),"",VLOOKUP(A30,【入力用】個人登録票!$A$59:$P$127,2,FALSE))</f>
        <v/>
      </c>
      <c r="D30" s="916"/>
      <c r="E30" s="917" t="str">
        <f>IF(ISERROR(VLOOKUP(A30,【入力用】個人登録票!$A$21:$P$50,13,FALSE)),"",VLOOKUP(A30,【入力用】個人登録票!$A$21:$P$50,13,FALSE)) &amp; IF(ISERROR(VLOOKUP(A30,【入力用】個人登録票!$A$59:$P$127,13,FALSE)),"",VLOOKUP(A30,【入力用】個人登録票!$A$59:$P$127,13,FALSE))</f>
        <v/>
      </c>
      <c r="F30" s="918"/>
      <c r="G30" s="1059" t="str">
        <f>IF(ISERROR(VLOOKUP(A30,【入力用】個人登録票!$A$21:$P$50,15,FALSE)),"",VLOOKUP(A30,【入力用】個人登録票!$A$21:$P$50,15,FALSE)) &amp; IF(ISERROR(VLOOKUP(A30,【入力用】個人登録票!$A$59:$P$127,15,FALSE)),"",VLOOKUP(A30,【入力用】個人登録票!$A$59:$P$127,15,FALSE))</f>
        <v/>
      </c>
      <c r="H30" s="932" t="str">
        <f>IF(ISERROR(VLOOKUP(A30,【入力用】個人登録票!$A$21:$P$50,5,FALSE)),"",VLOOKUP(A30,【入力用】個人登録票!$A$21:$P$50,5,FALSE)) &amp; IF(ISERROR(VLOOKUP(A30,【入力用】個人登録票!$A$59:$P$127,5,FALSE)),"",VLOOKUP(A30,【入力用】個人登録票!$A$59:$P$127,5,FALSE))</f>
        <v/>
      </c>
      <c r="I30" s="933"/>
      <c r="J30" s="934"/>
      <c r="K30" s="932" t="str">
        <f>IF(ISERROR(VLOOKUP(A30,【入力用】個人登録票!$A$21:$P$50,6,FALSE)),"",VLOOKUP(A30,【入力用】個人登録票!$A$21:$P$50,6,FALSE)) &amp; IF(ISERROR(VLOOKUP(A30,【入力用】個人登録票!$A$59:$P$127,6,FALSE)),"",VLOOKUP(A30,【入力用】個人登録票!$A$59:$P$127,6,FALSE))</f>
        <v/>
      </c>
      <c r="L30" s="933"/>
      <c r="M30" s="934"/>
      <c r="N30" s="935">
        <f>【入力用】東西・全日本インカレ申込書!N30</f>
        <v>0</v>
      </c>
      <c r="O30" s="936"/>
      <c r="P30" s="937" t="str">
        <f>IF(ISERROR(VLOOKUP(A30,【入力用】個人登録票!$A$21:$P$50,8,FALSE)),"",VLOOKUP(A30,【入力用】個人登録票!$A$21:$P$50,8,FALSE)) &amp; IF(ISERROR(VLOOKUP(A30,【入力用】個人登録票!$A$59:$P$127,8,FALSE)),"",VLOOKUP(A30,【入力用】個人登録票!$A$59:$P$127,8,FALSE))</f>
        <v/>
      </c>
      <c r="Q30" s="938"/>
      <c r="R30" s="939"/>
      <c r="S30" s="329" t="str">
        <f>IF(ISERROR(VLOOKUP(A30,【入力用】個人登録票!$A$21:$P$50,3,FALSE)),"",VLOOKUP(A30,【入力用】個人登録票!$A$21:$P$50,3,FALSE)) &amp; IF(ISERROR(VLOOKUP(A30,【入力用】個人登録票!$A$59:$P$127,3,FALSE)),"",VLOOKUP(A30,【入力用】個人登録票!$A$59:$P$127,3,FALSE))</f>
        <v/>
      </c>
      <c r="T30" s="940" t="str">
        <f>IF(ISERROR(VLOOKUP(A30,【入力用】個人登録票!$A$21:$P$50,9,FALSE)),"",VLOOKUP(A30,【入力用】個人登録票!$A$21:$P$50,9,FALSE) &amp; "・" &amp; IF(ISERROR(VLOOKUP(A30,【入力用】個人登録票!$A$21:$P$50,10,FALSE)),"",VLOOKUP(A30,【入力用】個人登録票!$A$21:$P$50,10,FALSE))) &amp; IF(ISERROR(VLOOKUP(A30,【入力用】個人登録票!$A$59:$P$127,9,FALSE)),"",VLOOKUP(A30,【入力用】個人登録票!$A$59:$P$127,9,FALSE) &amp; "・" &amp; IF(ISERROR(VLOOKUP(A30,【入力用】個人登録票!$A$59:$P$127,10,FALSE)),"",VLOOKUP(A30,【入力用】個人登録票!$A$59:$P$127,10,FALSE)))</f>
        <v/>
      </c>
      <c r="U30" s="941"/>
      <c r="V30" s="942"/>
      <c r="W30" s="316"/>
      <c r="AE30" s="327"/>
    </row>
    <row r="31" spans="1:32" s="317" customFormat="1" ht="20.25" customHeight="1">
      <c r="A31" s="324">
        <f>【入力用】東西・全日本インカレ申込書!A31</f>
        <v>0</v>
      </c>
      <c r="B31" s="328">
        <v>18</v>
      </c>
      <c r="C31" s="915" t="str">
        <f>IF(ISERROR(VLOOKUP(A31,【入力用】個人登録票!$A$21:$P$50,2,FALSE)),"",VLOOKUP(A31,【入力用】個人登録票!$A$21:$P$50,2,FALSE)) &amp; IF(ISERROR(VLOOKUP(A31,【入力用】個人登録票!$A$59:$P$127,2,FALSE)),"",VLOOKUP(A31,【入力用】個人登録票!$A$59:$P$127,2,FALSE))</f>
        <v/>
      </c>
      <c r="D31" s="916"/>
      <c r="E31" s="917" t="str">
        <f>IF(ISERROR(VLOOKUP(A31,【入力用】個人登録票!$A$21:$P$50,13,FALSE)),"",VLOOKUP(A31,【入力用】個人登録票!$A$21:$P$50,13,FALSE)) &amp; IF(ISERROR(VLOOKUP(A31,【入力用】個人登録票!$A$59:$P$127,13,FALSE)),"",VLOOKUP(A31,【入力用】個人登録票!$A$59:$P$127,13,FALSE))</f>
        <v/>
      </c>
      <c r="F31" s="918"/>
      <c r="G31" s="1059" t="str">
        <f>IF(ISERROR(VLOOKUP(A31,【入力用】個人登録票!$A$21:$P$50,15,FALSE)),"",VLOOKUP(A31,【入力用】個人登録票!$A$21:$P$50,15,FALSE)) &amp; IF(ISERROR(VLOOKUP(A31,【入力用】個人登録票!$A$59:$P$127,15,FALSE)),"",VLOOKUP(A31,【入力用】個人登録票!$A$59:$P$127,15,FALSE))</f>
        <v/>
      </c>
      <c r="H31" s="932" t="str">
        <f>IF(ISERROR(VLOOKUP(A31,【入力用】個人登録票!$A$21:$P$50,5,FALSE)),"",VLOOKUP(A31,【入力用】個人登録票!$A$21:$P$50,5,FALSE)) &amp; IF(ISERROR(VLOOKUP(A31,【入力用】個人登録票!$A$59:$P$127,5,FALSE)),"",VLOOKUP(A31,【入力用】個人登録票!$A$59:$P$127,5,FALSE))</f>
        <v/>
      </c>
      <c r="I31" s="933"/>
      <c r="J31" s="934"/>
      <c r="K31" s="932" t="str">
        <f>IF(ISERROR(VLOOKUP(A31,【入力用】個人登録票!$A$21:$P$50,6,FALSE)),"",VLOOKUP(A31,【入力用】個人登録票!$A$21:$P$50,6,FALSE)) &amp; IF(ISERROR(VLOOKUP(A31,【入力用】個人登録票!$A$59:$P$127,6,FALSE)),"",VLOOKUP(A31,【入力用】個人登録票!$A$59:$P$127,6,FALSE))</f>
        <v/>
      </c>
      <c r="L31" s="933"/>
      <c r="M31" s="934"/>
      <c r="N31" s="935">
        <f>【入力用】東西・全日本インカレ申込書!N31</f>
        <v>0</v>
      </c>
      <c r="O31" s="936"/>
      <c r="P31" s="937" t="str">
        <f>IF(ISERROR(VLOOKUP(A31,【入力用】個人登録票!$A$21:$P$50,8,FALSE)),"",VLOOKUP(A31,【入力用】個人登録票!$A$21:$P$50,8,FALSE)) &amp; IF(ISERROR(VLOOKUP(A31,【入力用】個人登録票!$A$59:$P$127,8,FALSE)),"",VLOOKUP(A31,【入力用】個人登録票!$A$59:$P$127,8,FALSE))</f>
        <v/>
      </c>
      <c r="Q31" s="938"/>
      <c r="R31" s="939"/>
      <c r="S31" s="329" t="str">
        <f>IF(ISERROR(VLOOKUP(A31,【入力用】個人登録票!$A$21:$P$50,3,FALSE)),"",VLOOKUP(A31,【入力用】個人登録票!$A$21:$P$50,3,FALSE)) &amp; IF(ISERROR(VLOOKUP(A31,【入力用】個人登録票!$A$59:$P$127,3,FALSE)),"",VLOOKUP(A31,【入力用】個人登録票!$A$59:$P$127,3,FALSE))</f>
        <v/>
      </c>
      <c r="T31" s="940" t="str">
        <f>IF(ISERROR(VLOOKUP(A31,【入力用】個人登録票!$A$21:$P$50,9,FALSE)),"",VLOOKUP(A31,【入力用】個人登録票!$A$21:$P$50,9,FALSE) &amp; "・" &amp; IF(ISERROR(VLOOKUP(A31,【入力用】個人登録票!$A$21:$P$50,10,FALSE)),"",VLOOKUP(A31,【入力用】個人登録票!$A$21:$P$50,10,FALSE))) &amp; IF(ISERROR(VLOOKUP(A31,【入力用】個人登録票!$A$59:$P$127,9,FALSE)),"",VLOOKUP(A31,【入力用】個人登録票!$A$59:$P$127,9,FALSE) &amp; "・" &amp; IF(ISERROR(VLOOKUP(A31,【入力用】個人登録票!$A$59:$P$127,10,FALSE)),"",VLOOKUP(A31,【入力用】個人登録票!$A$59:$P$127,10,FALSE)))</f>
        <v/>
      </c>
      <c r="U31" s="941"/>
      <c r="V31" s="942"/>
      <c r="W31" s="316"/>
      <c r="AE31" s="327"/>
    </row>
    <row r="32" spans="1:32" s="317" customFormat="1" ht="20.25" customHeight="1">
      <c r="A32" s="324">
        <f>【入力用】東西・全日本インカレ申込書!A32</f>
        <v>0</v>
      </c>
      <c r="B32" s="328">
        <v>19</v>
      </c>
      <c r="C32" s="915" t="str">
        <f>IF(ISERROR(VLOOKUP(A32,【入力用】個人登録票!$A$21:$P$50,2,FALSE)),"",VLOOKUP(A32,【入力用】個人登録票!$A$21:$P$50,2,FALSE)) &amp; IF(ISERROR(VLOOKUP(A32,【入力用】個人登録票!$A$59:$P$127,2,FALSE)),"",VLOOKUP(A32,【入力用】個人登録票!$A$59:$P$127,2,FALSE))</f>
        <v/>
      </c>
      <c r="D32" s="916"/>
      <c r="E32" s="917" t="str">
        <f>IF(ISERROR(VLOOKUP(A32,【入力用】個人登録票!$A$21:$P$50,13,FALSE)),"",VLOOKUP(A32,【入力用】個人登録票!$A$21:$P$50,13,FALSE)) &amp; IF(ISERROR(VLOOKUP(A32,【入力用】個人登録票!$A$59:$P$127,13,FALSE)),"",VLOOKUP(A32,【入力用】個人登録票!$A$59:$P$127,13,FALSE))</f>
        <v/>
      </c>
      <c r="F32" s="918"/>
      <c r="G32" s="1059" t="str">
        <f>IF(ISERROR(VLOOKUP(A32,【入力用】個人登録票!$A$21:$P$50,15,FALSE)),"",VLOOKUP(A32,【入力用】個人登録票!$A$21:$P$50,15,FALSE)) &amp; IF(ISERROR(VLOOKUP(A32,【入力用】個人登録票!$A$59:$P$127,15,FALSE)),"",VLOOKUP(A32,【入力用】個人登録票!$A$59:$P$127,15,FALSE))</f>
        <v/>
      </c>
      <c r="H32" s="932" t="str">
        <f>IF(ISERROR(VLOOKUP(A32,【入力用】個人登録票!$A$21:$P$50,5,FALSE)),"",VLOOKUP(A32,【入力用】個人登録票!$A$21:$P$50,5,FALSE)) &amp; IF(ISERROR(VLOOKUP(A32,【入力用】個人登録票!$A$59:$P$127,5,FALSE)),"",VLOOKUP(A32,【入力用】個人登録票!$A$59:$P$127,5,FALSE))</f>
        <v/>
      </c>
      <c r="I32" s="933"/>
      <c r="J32" s="934"/>
      <c r="K32" s="932" t="str">
        <f>IF(ISERROR(VLOOKUP(A32,【入力用】個人登録票!$A$21:$P$50,6,FALSE)),"",VLOOKUP(A32,【入力用】個人登録票!$A$21:$P$50,6,FALSE)) &amp; IF(ISERROR(VLOOKUP(A32,【入力用】個人登録票!$A$59:$P$127,6,FALSE)),"",VLOOKUP(A32,【入力用】個人登録票!$A$59:$P$127,6,FALSE))</f>
        <v/>
      </c>
      <c r="L32" s="933"/>
      <c r="M32" s="934"/>
      <c r="N32" s="935">
        <f>【入力用】東西・全日本インカレ申込書!N32</f>
        <v>0</v>
      </c>
      <c r="O32" s="936"/>
      <c r="P32" s="937" t="str">
        <f>IF(ISERROR(VLOOKUP(A32,【入力用】個人登録票!$A$21:$P$50,8,FALSE)),"",VLOOKUP(A32,【入力用】個人登録票!$A$21:$P$50,8,FALSE)) &amp; IF(ISERROR(VLOOKUP(A32,【入力用】個人登録票!$A$59:$P$127,8,FALSE)),"",VLOOKUP(A32,【入力用】個人登録票!$A$59:$P$127,8,FALSE))</f>
        <v/>
      </c>
      <c r="Q32" s="938"/>
      <c r="R32" s="939"/>
      <c r="S32" s="329" t="str">
        <f>IF(ISERROR(VLOOKUP(A32,【入力用】個人登録票!$A$21:$P$50,3,FALSE)),"",VLOOKUP(A32,【入力用】個人登録票!$A$21:$P$50,3,FALSE)) &amp; IF(ISERROR(VLOOKUP(A32,【入力用】個人登録票!$A$59:$P$127,3,FALSE)),"",VLOOKUP(A32,【入力用】個人登録票!$A$59:$P$127,3,FALSE))</f>
        <v/>
      </c>
      <c r="T32" s="940" t="str">
        <f>IF(ISERROR(VLOOKUP(A32,【入力用】個人登録票!$A$21:$P$50,9,FALSE)),"",VLOOKUP(A32,【入力用】個人登録票!$A$21:$P$50,9,FALSE) &amp; "・" &amp; IF(ISERROR(VLOOKUP(A32,【入力用】個人登録票!$A$21:$P$50,10,FALSE)),"",VLOOKUP(A32,【入力用】個人登録票!$A$21:$P$50,10,FALSE))) &amp; IF(ISERROR(VLOOKUP(A32,【入力用】個人登録票!$A$59:$P$127,9,FALSE)),"",VLOOKUP(A32,【入力用】個人登録票!$A$59:$P$127,9,FALSE) &amp; "・" &amp; IF(ISERROR(VLOOKUP(A32,【入力用】個人登録票!$A$59:$P$127,10,FALSE)),"",VLOOKUP(A32,【入力用】個人登録票!$A$59:$P$127,10,FALSE)))</f>
        <v/>
      </c>
      <c r="U32" s="941"/>
      <c r="V32" s="942"/>
      <c r="W32" s="316"/>
      <c r="AE32" s="327"/>
    </row>
    <row r="33" spans="1:31" s="317" customFormat="1" ht="20.25" customHeight="1">
      <c r="A33" s="324">
        <f>【入力用】東西・全日本インカレ申込書!A33</f>
        <v>0</v>
      </c>
      <c r="B33" s="328">
        <v>20</v>
      </c>
      <c r="C33" s="915" t="str">
        <f>IF(ISERROR(VLOOKUP(A33,【入力用】個人登録票!$A$21:$P$50,2,FALSE)),"",VLOOKUP(A33,【入力用】個人登録票!$A$21:$P$50,2,FALSE)) &amp; IF(ISERROR(VLOOKUP(A33,【入力用】個人登録票!$A$59:$P$127,2,FALSE)),"",VLOOKUP(A33,【入力用】個人登録票!$A$59:$P$127,2,FALSE))</f>
        <v/>
      </c>
      <c r="D33" s="916"/>
      <c r="E33" s="917" t="str">
        <f>IF(ISERROR(VLOOKUP(A33,【入力用】個人登録票!$A$21:$P$50,13,FALSE)),"",VLOOKUP(A33,【入力用】個人登録票!$A$21:$P$50,13,FALSE)) &amp; IF(ISERROR(VLOOKUP(A33,【入力用】個人登録票!$A$59:$P$127,13,FALSE)),"",VLOOKUP(A33,【入力用】個人登録票!$A$59:$P$127,13,FALSE))</f>
        <v/>
      </c>
      <c r="F33" s="918"/>
      <c r="G33" s="1059" t="str">
        <f>IF(ISERROR(VLOOKUP(A33,【入力用】個人登録票!$A$21:$P$50,15,FALSE)),"",VLOOKUP(A33,【入力用】個人登録票!$A$21:$P$50,15,FALSE)) &amp; IF(ISERROR(VLOOKUP(A33,【入力用】個人登録票!$A$59:$P$127,15,FALSE)),"",VLOOKUP(A33,【入力用】個人登録票!$A$59:$P$127,15,FALSE))</f>
        <v/>
      </c>
      <c r="H33" s="932" t="str">
        <f>IF(ISERROR(VLOOKUP(A33,【入力用】個人登録票!$A$21:$P$50,5,FALSE)),"",VLOOKUP(A33,【入力用】個人登録票!$A$21:$P$50,5,FALSE)) &amp; IF(ISERROR(VLOOKUP(A33,【入力用】個人登録票!$A$59:$P$127,5,FALSE)),"",VLOOKUP(A33,【入力用】個人登録票!$A$59:$P$127,5,FALSE))</f>
        <v/>
      </c>
      <c r="I33" s="933"/>
      <c r="J33" s="934"/>
      <c r="K33" s="932" t="str">
        <f>IF(ISERROR(VLOOKUP(A33,【入力用】個人登録票!$A$21:$P$50,6,FALSE)),"",VLOOKUP(A33,【入力用】個人登録票!$A$21:$P$50,6,FALSE)) &amp; IF(ISERROR(VLOOKUP(A33,【入力用】個人登録票!$A$59:$P$127,6,FALSE)),"",VLOOKUP(A33,【入力用】個人登録票!$A$59:$P$127,6,FALSE))</f>
        <v/>
      </c>
      <c r="L33" s="933"/>
      <c r="M33" s="934"/>
      <c r="N33" s="935">
        <f>【入力用】東西・全日本インカレ申込書!N33</f>
        <v>0</v>
      </c>
      <c r="O33" s="936"/>
      <c r="P33" s="937" t="str">
        <f>IF(ISERROR(VLOOKUP(A33,【入力用】個人登録票!$A$21:$P$50,8,FALSE)),"",VLOOKUP(A33,【入力用】個人登録票!$A$21:$P$50,8,FALSE)) &amp; IF(ISERROR(VLOOKUP(A33,【入力用】個人登録票!$A$59:$P$127,8,FALSE)),"",VLOOKUP(A33,【入力用】個人登録票!$A$59:$P$127,8,FALSE))</f>
        <v/>
      </c>
      <c r="Q33" s="938"/>
      <c r="R33" s="939"/>
      <c r="S33" s="329" t="str">
        <f>IF(ISERROR(VLOOKUP(A33,【入力用】個人登録票!$A$21:$P$50,3,FALSE)),"",VLOOKUP(A33,【入力用】個人登録票!$A$21:$P$50,3,FALSE)) &amp; IF(ISERROR(VLOOKUP(A33,【入力用】個人登録票!$A$59:$P$127,3,FALSE)),"",VLOOKUP(A33,【入力用】個人登録票!$A$59:$P$127,3,FALSE))</f>
        <v/>
      </c>
      <c r="T33" s="940" t="str">
        <f>IF(ISERROR(VLOOKUP(A33,【入力用】個人登録票!$A$21:$P$50,9,FALSE)),"",VLOOKUP(A33,【入力用】個人登録票!$A$21:$P$50,9,FALSE) &amp; "・" &amp; IF(ISERROR(VLOOKUP(A33,【入力用】個人登録票!$A$21:$P$50,10,FALSE)),"",VLOOKUP(A33,【入力用】個人登録票!$A$21:$P$50,10,FALSE))) &amp; IF(ISERROR(VLOOKUP(A33,【入力用】個人登録票!$A$59:$P$127,9,FALSE)),"",VLOOKUP(A33,【入力用】個人登録票!$A$59:$P$127,9,FALSE) &amp; "・" &amp; IF(ISERROR(VLOOKUP(A33,【入力用】個人登録票!$A$59:$P$127,10,FALSE)),"",VLOOKUP(A33,【入力用】個人登録票!$A$59:$P$127,10,FALSE)))</f>
        <v/>
      </c>
      <c r="U33" s="941"/>
      <c r="V33" s="942"/>
      <c r="W33" s="316"/>
      <c r="AE33" s="327"/>
    </row>
    <row r="34" spans="1:31" s="317" customFormat="1" ht="20.25" customHeight="1">
      <c r="A34" s="324">
        <f>【入力用】東西・全日本インカレ申込書!A34</f>
        <v>0</v>
      </c>
      <c r="B34" s="328">
        <v>21</v>
      </c>
      <c r="C34" s="915" t="str">
        <f>IF(ISERROR(VLOOKUP(A34,【入力用】個人登録票!$A$21:$P$50,2,FALSE)),"",VLOOKUP(A34,【入力用】個人登録票!$A$21:$P$50,2,FALSE)) &amp; IF(ISERROR(VLOOKUP(A34,【入力用】個人登録票!$A$59:$P$127,2,FALSE)),"",VLOOKUP(A34,【入力用】個人登録票!$A$59:$P$127,2,FALSE))</f>
        <v/>
      </c>
      <c r="D34" s="916"/>
      <c r="E34" s="917" t="str">
        <f>IF(ISERROR(VLOOKUP(A34,【入力用】個人登録票!$A$21:$P$50,13,FALSE)),"",VLOOKUP(A34,【入力用】個人登録票!$A$21:$P$50,13,FALSE)) &amp; IF(ISERROR(VLOOKUP(A34,【入力用】個人登録票!$A$59:$P$127,13,FALSE)),"",VLOOKUP(A34,【入力用】個人登録票!$A$59:$P$127,13,FALSE))</f>
        <v/>
      </c>
      <c r="F34" s="918"/>
      <c r="G34" s="1059" t="str">
        <f>IF(ISERROR(VLOOKUP(A34,【入力用】個人登録票!$A$21:$P$50,15,FALSE)),"",VLOOKUP(A34,【入力用】個人登録票!$A$21:$P$50,15,FALSE)) &amp; IF(ISERROR(VLOOKUP(A34,【入力用】個人登録票!$A$59:$P$127,15,FALSE)),"",VLOOKUP(A34,【入力用】個人登録票!$A$59:$P$127,15,FALSE))</f>
        <v/>
      </c>
      <c r="H34" s="932" t="str">
        <f>IF(ISERROR(VLOOKUP(A34,【入力用】個人登録票!$A$21:$P$50,5,FALSE)),"",VLOOKUP(A34,【入力用】個人登録票!$A$21:$P$50,5,FALSE)) &amp; IF(ISERROR(VLOOKUP(A34,【入力用】個人登録票!$A$59:$P$127,5,FALSE)),"",VLOOKUP(A34,【入力用】個人登録票!$A$59:$P$127,5,FALSE))</f>
        <v/>
      </c>
      <c r="I34" s="933"/>
      <c r="J34" s="934"/>
      <c r="K34" s="932" t="str">
        <f>IF(ISERROR(VLOOKUP(A34,【入力用】個人登録票!$A$21:$P$50,6,FALSE)),"",VLOOKUP(A34,【入力用】個人登録票!$A$21:$P$50,6,FALSE)) &amp; IF(ISERROR(VLOOKUP(A34,【入力用】個人登録票!$A$59:$P$127,6,FALSE)),"",VLOOKUP(A34,【入力用】個人登録票!$A$59:$P$127,6,FALSE))</f>
        <v/>
      </c>
      <c r="L34" s="933"/>
      <c r="M34" s="934"/>
      <c r="N34" s="935">
        <f>【入力用】東西・全日本インカレ申込書!N34</f>
        <v>0</v>
      </c>
      <c r="O34" s="936"/>
      <c r="P34" s="937" t="str">
        <f>IF(ISERROR(VLOOKUP(A34,【入力用】個人登録票!$A$21:$P$50,8,FALSE)),"",VLOOKUP(A34,【入力用】個人登録票!$A$21:$P$50,8,FALSE)) &amp; IF(ISERROR(VLOOKUP(A34,【入力用】個人登録票!$A$59:$P$127,8,FALSE)),"",VLOOKUP(A34,【入力用】個人登録票!$A$59:$P$127,8,FALSE))</f>
        <v/>
      </c>
      <c r="Q34" s="938"/>
      <c r="R34" s="939"/>
      <c r="S34" s="329" t="str">
        <f>IF(ISERROR(VLOOKUP(A34,【入力用】個人登録票!$A$21:$P$50,3,FALSE)),"",VLOOKUP(A34,【入力用】個人登録票!$A$21:$P$50,3,FALSE)) &amp; IF(ISERROR(VLOOKUP(A34,【入力用】個人登録票!$A$59:$P$127,3,FALSE)),"",VLOOKUP(A34,【入力用】個人登録票!$A$59:$P$127,3,FALSE))</f>
        <v/>
      </c>
      <c r="T34" s="940" t="str">
        <f>IF(ISERROR(VLOOKUP(A34,【入力用】個人登録票!$A$21:$P$50,9,FALSE)),"",VLOOKUP(A34,【入力用】個人登録票!$A$21:$P$50,9,FALSE) &amp; "・" &amp; IF(ISERROR(VLOOKUP(A34,【入力用】個人登録票!$A$21:$P$50,10,FALSE)),"",VLOOKUP(A34,【入力用】個人登録票!$A$21:$P$50,10,FALSE))) &amp; IF(ISERROR(VLOOKUP(A34,【入力用】個人登録票!$A$59:$P$127,9,FALSE)),"",VLOOKUP(A34,【入力用】個人登録票!$A$59:$P$127,9,FALSE) &amp; "・" &amp; IF(ISERROR(VLOOKUP(A34,【入力用】個人登録票!$A$59:$P$127,10,FALSE)),"",VLOOKUP(A34,【入力用】個人登録票!$A$59:$P$127,10,FALSE)))</f>
        <v/>
      </c>
      <c r="U34" s="941"/>
      <c r="V34" s="942"/>
      <c r="W34" s="316"/>
      <c r="AE34" s="327"/>
    </row>
    <row r="35" spans="1:31" s="317" customFormat="1" ht="20.25" customHeight="1">
      <c r="A35" s="324">
        <f>【入力用】東西・全日本インカレ申込書!A35</f>
        <v>0</v>
      </c>
      <c r="B35" s="328">
        <v>22</v>
      </c>
      <c r="C35" s="915" t="str">
        <f>IF(ISERROR(VLOOKUP(A35,【入力用】個人登録票!$A$21:$P$50,2,FALSE)),"",VLOOKUP(A35,【入力用】個人登録票!$A$21:$P$50,2,FALSE)) &amp; IF(ISERROR(VLOOKUP(A35,【入力用】個人登録票!$A$59:$P$127,2,FALSE)),"",VLOOKUP(A35,【入力用】個人登録票!$A$59:$P$127,2,FALSE))</f>
        <v/>
      </c>
      <c r="D35" s="916"/>
      <c r="E35" s="917" t="str">
        <f>IF(ISERROR(VLOOKUP(A35,【入力用】個人登録票!$A$21:$P$50,13,FALSE)),"",VLOOKUP(A35,【入力用】個人登録票!$A$21:$P$50,13,FALSE)) &amp; IF(ISERROR(VLOOKUP(A35,【入力用】個人登録票!$A$59:$P$127,13,FALSE)),"",VLOOKUP(A35,【入力用】個人登録票!$A$59:$P$127,13,FALSE))</f>
        <v/>
      </c>
      <c r="F35" s="918"/>
      <c r="G35" s="1059" t="str">
        <f>IF(ISERROR(VLOOKUP(A35,【入力用】個人登録票!$A$21:$P$50,15,FALSE)),"",VLOOKUP(A35,【入力用】個人登録票!$A$21:$P$50,15,FALSE)) &amp; IF(ISERROR(VLOOKUP(A35,【入力用】個人登録票!$A$59:$P$127,15,FALSE)),"",VLOOKUP(A35,【入力用】個人登録票!$A$59:$P$127,15,FALSE))</f>
        <v/>
      </c>
      <c r="H35" s="932" t="str">
        <f>IF(ISERROR(VLOOKUP(A35,【入力用】個人登録票!$A$21:$P$50,5,FALSE)),"",VLOOKUP(A35,【入力用】個人登録票!$A$21:$P$50,5,FALSE)) &amp; IF(ISERROR(VLOOKUP(A35,【入力用】個人登録票!$A$59:$P$127,5,FALSE)),"",VLOOKUP(A35,【入力用】個人登録票!$A$59:$P$127,5,FALSE))</f>
        <v/>
      </c>
      <c r="I35" s="933"/>
      <c r="J35" s="934"/>
      <c r="K35" s="932" t="str">
        <f>IF(ISERROR(VLOOKUP(A35,【入力用】個人登録票!$A$21:$P$50,6,FALSE)),"",VLOOKUP(A35,【入力用】個人登録票!$A$21:$P$50,6,FALSE)) &amp; IF(ISERROR(VLOOKUP(A35,【入力用】個人登録票!$A$59:$P$127,6,FALSE)),"",VLOOKUP(A35,【入力用】個人登録票!$A$59:$P$127,6,FALSE))</f>
        <v/>
      </c>
      <c r="L35" s="933"/>
      <c r="M35" s="934"/>
      <c r="N35" s="935">
        <f>【入力用】東西・全日本インカレ申込書!N35</f>
        <v>0</v>
      </c>
      <c r="O35" s="936"/>
      <c r="P35" s="937" t="str">
        <f>IF(ISERROR(VLOOKUP(A35,【入力用】個人登録票!$A$21:$P$50,8,FALSE)),"",VLOOKUP(A35,【入力用】個人登録票!$A$21:$P$50,8,FALSE)) &amp; IF(ISERROR(VLOOKUP(A35,【入力用】個人登録票!$A$59:$P$127,8,FALSE)),"",VLOOKUP(A35,【入力用】個人登録票!$A$59:$P$127,8,FALSE))</f>
        <v/>
      </c>
      <c r="Q35" s="938"/>
      <c r="R35" s="939"/>
      <c r="S35" s="329" t="str">
        <f>IF(ISERROR(VLOOKUP(A35,【入力用】個人登録票!$A$21:$P$50,3,FALSE)),"",VLOOKUP(A35,【入力用】個人登録票!$A$21:$P$50,3,FALSE)) &amp; IF(ISERROR(VLOOKUP(A35,【入力用】個人登録票!$A$59:$P$127,3,FALSE)),"",VLOOKUP(A35,【入力用】個人登録票!$A$59:$P$127,3,FALSE))</f>
        <v/>
      </c>
      <c r="T35" s="940" t="str">
        <f>IF(ISERROR(VLOOKUP(A35,【入力用】個人登録票!$A$21:$P$50,9,FALSE)),"",VLOOKUP(A35,【入力用】個人登録票!$A$21:$P$50,9,FALSE) &amp; "・" &amp; IF(ISERROR(VLOOKUP(A35,【入力用】個人登録票!$A$21:$P$50,10,FALSE)),"",VLOOKUP(A35,【入力用】個人登録票!$A$21:$P$50,10,FALSE))) &amp; IF(ISERROR(VLOOKUP(A35,【入力用】個人登録票!$A$59:$P$127,9,FALSE)),"",VLOOKUP(A35,【入力用】個人登録票!$A$59:$P$127,9,FALSE) &amp; "・" &amp; IF(ISERROR(VLOOKUP(A35,【入力用】個人登録票!$A$59:$P$127,10,FALSE)),"",VLOOKUP(A35,【入力用】個人登録票!$A$59:$P$127,10,FALSE)))</f>
        <v/>
      </c>
      <c r="U35" s="941"/>
      <c r="V35" s="942"/>
      <c r="W35" s="316"/>
      <c r="AE35" s="327"/>
    </row>
    <row r="36" spans="1:31" s="317" customFormat="1" ht="20.25" customHeight="1">
      <c r="A36" s="324">
        <f>【入力用】東西・全日本インカレ申込書!A36</f>
        <v>0</v>
      </c>
      <c r="B36" s="328">
        <v>23</v>
      </c>
      <c r="C36" s="915" t="str">
        <f>IF(ISERROR(VLOOKUP(A36,【入力用】個人登録票!$A$21:$P$50,2,FALSE)),"",VLOOKUP(A36,【入力用】個人登録票!$A$21:$P$50,2,FALSE)) &amp; IF(ISERROR(VLOOKUP(A36,【入力用】個人登録票!$A$59:$P$127,2,FALSE)),"",VLOOKUP(A36,【入力用】個人登録票!$A$59:$P$127,2,FALSE))</f>
        <v/>
      </c>
      <c r="D36" s="916"/>
      <c r="E36" s="917" t="str">
        <f>IF(ISERROR(VLOOKUP(A36,【入力用】個人登録票!$A$21:$P$50,13,FALSE)),"",VLOOKUP(A36,【入力用】個人登録票!$A$21:$P$50,13,FALSE)) &amp; IF(ISERROR(VLOOKUP(A36,【入力用】個人登録票!$A$59:$P$127,13,FALSE)),"",VLOOKUP(A36,【入力用】個人登録票!$A$59:$P$127,13,FALSE))</f>
        <v/>
      </c>
      <c r="F36" s="918"/>
      <c r="G36" s="1059" t="str">
        <f>IF(ISERROR(VLOOKUP(A36,【入力用】個人登録票!$A$21:$P$50,15,FALSE)),"",VLOOKUP(A36,【入力用】個人登録票!$A$21:$P$50,15,FALSE)) &amp; IF(ISERROR(VLOOKUP(A36,【入力用】個人登録票!$A$59:$P$127,15,FALSE)),"",VLOOKUP(A36,【入力用】個人登録票!$A$59:$P$127,15,FALSE))</f>
        <v/>
      </c>
      <c r="H36" s="932" t="str">
        <f>IF(ISERROR(VLOOKUP(A36,【入力用】個人登録票!$A$21:$P$50,5,FALSE)),"",VLOOKUP(A36,【入力用】個人登録票!$A$21:$P$50,5,FALSE)) &amp; IF(ISERROR(VLOOKUP(A36,【入力用】個人登録票!$A$59:$P$127,5,FALSE)),"",VLOOKUP(A36,【入力用】個人登録票!$A$59:$P$127,5,FALSE))</f>
        <v/>
      </c>
      <c r="I36" s="933"/>
      <c r="J36" s="934"/>
      <c r="K36" s="932" t="str">
        <f>IF(ISERROR(VLOOKUP(A36,【入力用】個人登録票!$A$21:$P$50,6,FALSE)),"",VLOOKUP(A36,【入力用】個人登録票!$A$21:$P$50,6,FALSE)) &amp; IF(ISERROR(VLOOKUP(A36,【入力用】個人登録票!$A$59:$P$127,6,FALSE)),"",VLOOKUP(A36,【入力用】個人登録票!$A$59:$P$127,6,FALSE))</f>
        <v/>
      </c>
      <c r="L36" s="933"/>
      <c r="M36" s="934"/>
      <c r="N36" s="935">
        <f>【入力用】東西・全日本インカレ申込書!N36</f>
        <v>0</v>
      </c>
      <c r="O36" s="936"/>
      <c r="P36" s="937" t="str">
        <f>IF(ISERROR(VLOOKUP(A36,【入力用】個人登録票!$A$21:$P$50,8,FALSE)),"",VLOOKUP(A36,【入力用】個人登録票!$A$21:$P$50,8,FALSE)) &amp; IF(ISERROR(VLOOKUP(A36,【入力用】個人登録票!$A$59:$P$127,8,FALSE)),"",VLOOKUP(A36,【入力用】個人登録票!$A$59:$P$127,8,FALSE))</f>
        <v/>
      </c>
      <c r="Q36" s="938"/>
      <c r="R36" s="939"/>
      <c r="S36" s="329" t="str">
        <f>IF(ISERROR(VLOOKUP(A36,【入力用】個人登録票!$A$21:$P$50,3,FALSE)),"",VLOOKUP(A36,【入力用】個人登録票!$A$21:$P$50,3,FALSE)) &amp; IF(ISERROR(VLOOKUP(A36,【入力用】個人登録票!$A$59:$P$127,3,FALSE)),"",VLOOKUP(A36,【入力用】個人登録票!$A$59:$P$127,3,FALSE))</f>
        <v/>
      </c>
      <c r="T36" s="940" t="str">
        <f>IF(ISERROR(VLOOKUP(A36,【入力用】個人登録票!$A$21:$P$50,9,FALSE)),"",VLOOKUP(A36,【入力用】個人登録票!$A$21:$P$50,9,FALSE) &amp; "・" &amp; IF(ISERROR(VLOOKUP(A36,【入力用】個人登録票!$A$21:$P$50,10,FALSE)),"",VLOOKUP(A36,【入力用】個人登録票!$A$21:$P$50,10,FALSE))) &amp; IF(ISERROR(VLOOKUP(A36,【入力用】個人登録票!$A$59:$P$127,9,FALSE)),"",VLOOKUP(A36,【入力用】個人登録票!$A$59:$P$127,9,FALSE) &amp; "・" &amp; IF(ISERROR(VLOOKUP(A36,【入力用】個人登録票!$A$59:$P$127,10,FALSE)),"",VLOOKUP(A36,【入力用】個人登録票!$A$59:$P$127,10,FALSE)))</f>
        <v/>
      </c>
      <c r="U36" s="941"/>
      <c r="V36" s="942"/>
      <c r="W36" s="316"/>
      <c r="AE36" s="327"/>
    </row>
    <row r="37" spans="1:31" s="317" customFormat="1" ht="20.25" customHeight="1">
      <c r="A37" s="324">
        <f>【入力用】東西・全日本インカレ申込書!A37</f>
        <v>0</v>
      </c>
      <c r="B37" s="328">
        <v>24</v>
      </c>
      <c r="C37" s="915" t="str">
        <f>IF(ISERROR(VLOOKUP(A37,【入力用】個人登録票!$A$21:$P$50,2,FALSE)),"",VLOOKUP(A37,【入力用】個人登録票!$A$21:$P$50,2,FALSE)) &amp; IF(ISERROR(VLOOKUP(A37,【入力用】個人登録票!$A$59:$P$127,2,FALSE)),"",VLOOKUP(A37,【入力用】個人登録票!$A$59:$P$127,2,FALSE))</f>
        <v/>
      </c>
      <c r="D37" s="916"/>
      <c r="E37" s="917" t="str">
        <f>IF(ISERROR(VLOOKUP(A37,【入力用】個人登録票!$A$21:$P$50,13,FALSE)),"",VLOOKUP(A37,【入力用】個人登録票!$A$21:$P$50,13,FALSE)) &amp; IF(ISERROR(VLOOKUP(A37,【入力用】個人登録票!$A$59:$P$127,13,FALSE)),"",VLOOKUP(A37,【入力用】個人登録票!$A$59:$P$127,13,FALSE))</f>
        <v/>
      </c>
      <c r="F37" s="918"/>
      <c r="G37" s="1059" t="str">
        <f>IF(ISERROR(VLOOKUP(A37,【入力用】個人登録票!$A$21:$P$50,15,FALSE)),"",VLOOKUP(A37,【入力用】個人登録票!$A$21:$P$50,15,FALSE)) &amp; IF(ISERROR(VLOOKUP(A37,【入力用】個人登録票!$A$59:$P$127,15,FALSE)),"",VLOOKUP(A37,【入力用】個人登録票!$A$59:$P$127,15,FALSE))</f>
        <v/>
      </c>
      <c r="H37" s="932" t="str">
        <f>IF(ISERROR(VLOOKUP(A37,【入力用】個人登録票!$A$21:$P$50,5,FALSE)),"",VLOOKUP(A37,【入力用】個人登録票!$A$21:$P$50,5,FALSE)) &amp; IF(ISERROR(VLOOKUP(A37,【入力用】個人登録票!$A$59:$P$127,5,FALSE)),"",VLOOKUP(A37,【入力用】個人登録票!$A$59:$P$127,5,FALSE))</f>
        <v/>
      </c>
      <c r="I37" s="933"/>
      <c r="J37" s="934"/>
      <c r="K37" s="932" t="str">
        <f>IF(ISERROR(VLOOKUP(A37,【入力用】個人登録票!$A$21:$P$50,6,FALSE)),"",VLOOKUP(A37,【入力用】個人登録票!$A$21:$P$50,6,FALSE)) &amp; IF(ISERROR(VLOOKUP(A37,【入力用】個人登録票!$A$59:$P$127,6,FALSE)),"",VLOOKUP(A37,【入力用】個人登録票!$A$59:$P$127,6,FALSE))</f>
        <v/>
      </c>
      <c r="L37" s="933"/>
      <c r="M37" s="934"/>
      <c r="N37" s="935">
        <f>【入力用】東西・全日本インカレ申込書!N37</f>
        <v>0</v>
      </c>
      <c r="O37" s="936"/>
      <c r="P37" s="937" t="str">
        <f>IF(ISERROR(VLOOKUP(A37,【入力用】個人登録票!$A$21:$P$50,8,FALSE)),"",VLOOKUP(A37,【入力用】個人登録票!$A$21:$P$50,8,FALSE)) &amp; IF(ISERROR(VLOOKUP(A37,【入力用】個人登録票!$A$59:$P$127,8,FALSE)),"",VLOOKUP(A37,【入力用】個人登録票!$A$59:$P$127,8,FALSE))</f>
        <v/>
      </c>
      <c r="Q37" s="938"/>
      <c r="R37" s="939"/>
      <c r="S37" s="329" t="str">
        <f>IF(ISERROR(VLOOKUP(A37,【入力用】個人登録票!$A$21:$P$50,3,FALSE)),"",VLOOKUP(A37,【入力用】個人登録票!$A$21:$P$50,3,FALSE)) &amp; IF(ISERROR(VLOOKUP(A37,【入力用】個人登録票!$A$59:$P$127,3,FALSE)),"",VLOOKUP(A37,【入力用】個人登録票!$A$59:$P$127,3,FALSE))</f>
        <v/>
      </c>
      <c r="T37" s="940" t="str">
        <f>IF(ISERROR(VLOOKUP(A37,【入力用】個人登録票!$A$21:$P$50,9,FALSE)),"",VLOOKUP(A37,【入力用】個人登録票!$A$21:$P$50,9,FALSE) &amp; "・" &amp; IF(ISERROR(VLOOKUP(A37,【入力用】個人登録票!$A$21:$P$50,10,FALSE)),"",VLOOKUP(A37,【入力用】個人登録票!$A$21:$P$50,10,FALSE))) &amp; IF(ISERROR(VLOOKUP(A37,【入力用】個人登録票!$A$59:$P$127,9,FALSE)),"",VLOOKUP(A37,【入力用】個人登録票!$A$59:$P$127,9,FALSE) &amp; "・" &amp; IF(ISERROR(VLOOKUP(A37,【入力用】個人登録票!$A$59:$P$127,10,FALSE)),"",VLOOKUP(A37,【入力用】個人登録票!$A$59:$P$127,10,FALSE)))</f>
        <v/>
      </c>
      <c r="U37" s="941"/>
      <c r="V37" s="942"/>
      <c r="W37" s="316"/>
      <c r="AE37" s="327"/>
    </row>
    <row r="38" spans="1:31" s="317" customFormat="1" ht="20.25" customHeight="1">
      <c r="A38" s="324">
        <f>【入力用】東西・全日本インカレ申込書!A38</f>
        <v>0</v>
      </c>
      <c r="B38" s="328">
        <v>25</v>
      </c>
      <c r="C38" s="915" t="str">
        <f>IF(ISERROR(VLOOKUP(A38,【入力用】個人登録票!$A$21:$P$50,2,FALSE)),"",VLOOKUP(A38,【入力用】個人登録票!$A$21:$P$50,2,FALSE)) &amp; IF(ISERROR(VLOOKUP(A38,【入力用】個人登録票!$A$59:$P$127,2,FALSE)),"",VLOOKUP(A38,【入力用】個人登録票!$A$59:$P$127,2,FALSE))</f>
        <v/>
      </c>
      <c r="D38" s="916"/>
      <c r="E38" s="917" t="str">
        <f>IF(ISERROR(VLOOKUP(A38,【入力用】個人登録票!$A$21:$P$50,13,FALSE)),"",VLOOKUP(A38,【入力用】個人登録票!$A$21:$P$50,13,FALSE)) &amp; IF(ISERROR(VLOOKUP(A38,【入力用】個人登録票!$A$59:$P$127,13,FALSE)),"",VLOOKUP(A38,【入力用】個人登録票!$A$59:$P$127,13,FALSE))</f>
        <v/>
      </c>
      <c r="F38" s="918"/>
      <c r="G38" s="1059" t="str">
        <f>IF(ISERROR(VLOOKUP(A38,【入力用】個人登録票!$A$21:$P$50,15,FALSE)),"",VLOOKUP(A38,【入力用】個人登録票!$A$21:$P$50,15,FALSE)) &amp; IF(ISERROR(VLOOKUP(A38,【入力用】個人登録票!$A$59:$P$127,15,FALSE)),"",VLOOKUP(A38,【入力用】個人登録票!$A$59:$P$127,15,FALSE))</f>
        <v/>
      </c>
      <c r="H38" s="932" t="str">
        <f>IF(ISERROR(VLOOKUP(A38,【入力用】個人登録票!$A$21:$P$50,5,FALSE)),"",VLOOKUP(A38,【入力用】個人登録票!$A$21:$P$50,5,FALSE)) &amp; IF(ISERROR(VLOOKUP(A38,【入力用】個人登録票!$A$59:$P$127,5,FALSE)),"",VLOOKUP(A38,【入力用】個人登録票!$A$59:$P$127,5,FALSE))</f>
        <v/>
      </c>
      <c r="I38" s="933"/>
      <c r="J38" s="934"/>
      <c r="K38" s="932" t="str">
        <f>IF(ISERROR(VLOOKUP(A38,【入力用】個人登録票!$A$21:$P$50,6,FALSE)),"",VLOOKUP(A38,【入力用】個人登録票!$A$21:$P$50,6,FALSE)) &amp; IF(ISERROR(VLOOKUP(A38,【入力用】個人登録票!$A$59:$P$127,6,FALSE)),"",VLOOKUP(A38,【入力用】個人登録票!$A$59:$P$127,6,FALSE))</f>
        <v/>
      </c>
      <c r="L38" s="933"/>
      <c r="M38" s="934"/>
      <c r="N38" s="935">
        <f>【入力用】東西・全日本インカレ申込書!N38</f>
        <v>0</v>
      </c>
      <c r="O38" s="936"/>
      <c r="P38" s="937" t="str">
        <f>IF(ISERROR(VLOOKUP(A38,【入力用】個人登録票!$A$21:$P$50,8,FALSE)),"",VLOOKUP(A38,【入力用】個人登録票!$A$21:$P$50,8,FALSE)) &amp; IF(ISERROR(VLOOKUP(A38,【入力用】個人登録票!$A$59:$P$127,8,FALSE)),"",VLOOKUP(A38,【入力用】個人登録票!$A$59:$P$127,8,FALSE))</f>
        <v/>
      </c>
      <c r="Q38" s="938"/>
      <c r="R38" s="939"/>
      <c r="S38" s="329" t="str">
        <f>IF(ISERROR(VLOOKUP(A38,【入力用】個人登録票!$A$21:$P$50,3,FALSE)),"",VLOOKUP(A38,【入力用】個人登録票!$A$21:$P$50,3,FALSE)) &amp; IF(ISERROR(VLOOKUP(A38,【入力用】個人登録票!$A$59:$P$127,3,FALSE)),"",VLOOKUP(A38,【入力用】個人登録票!$A$59:$P$127,3,FALSE))</f>
        <v/>
      </c>
      <c r="T38" s="940" t="str">
        <f>IF(ISERROR(VLOOKUP(A38,【入力用】個人登録票!$A$21:$P$50,9,FALSE)),"",VLOOKUP(A38,【入力用】個人登録票!$A$21:$P$50,9,FALSE) &amp; "・" &amp; IF(ISERROR(VLOOKUP(A38,【入力用】個人登録票!$A$21:$P$50,10,FALSE)),"",VLOOKUP(A38,【入力用】個人登録票!$A$21:$P$50,10,FALSE))) &amp; IF(ISERROR(VLOOKUP(A38,【入力用】個人登録票!$A$59:$P$127,9,FALSE)),"",VLOOKUP(A38,【入力用】個人登録票!$A$59:$P$127,9,FALSE) &amp; "・" &amp; IF(ISERROR(VLOOKUP(A38,【入力用】個人登録票!$A$59:$P$127,10,FALSE)),"",VLOOKUP(A38,【入力用】個人登録票!$A$59:$P$127,10,FALSE)))</f>
        <v/>
      </c>
      <c r="U38" s="941"/>
      <c r="V38" s="942"/>
      <c r="W38" s="316"/>
      <c r="AE38" s="327"/>
    </row>
    <row r="39" spans="1:31" s="317" customFormat="1" ht="20.25" customHeight="1">
      <c r="A39" s="324">
        <f>【入力用】東西・全日本インカレ申込書!A39</f>
        <v>0</v>
      </c>
      <c r="B39" s="328">
        <v>26</v>
      </c>
      <c r="C39" s="915" t="str">
        <f>IF(ISERROR(VLOOKUP(A39,【入力用】個人登録票!$A$21:$P$50,2,FALSE)),"",VLOOKUP(A39,【入力用】個人登録票!$A$21:$P$50,2,FALSE)) &amp; IF(ISERROR(VLOOKUP(A39,【入力用】個人登録票!$A$59:$P$127,2,FALSE)),"",VLOOKUP(A39,【入力用】個人登録票!$A$59:$P$127,2,FALSE))</f>
        <v/>
      </c>
      <c r="D39" s="916"/>
      <c r="E39" s="917" t="str">
        <f>IF(ISERROR(VLOOKUP(A39,【入力用】個人登録票!$A$21:$P$50,13,FALSE)),"",VLOOKUP(A39,【入力用】個人登録票!$A$21:$P$50,13,FALSE)) &amp; IF(ISERROR(VLOOKUP(A39,【入力用】個人登録票!$A$59:$P$127,13,FALSE)),"",VLOOKUP(A39,【入力用】個人登録票!$A$59:$P$127,13,FALSE))</f>
        <v/>
      </c>
      <c r="F39" s="918"/>
      <c r="G39" s="1059" t="str">
        <f>IF(ISERROR(VLOOKUP(A39,【入力用】個人登録票!$A$21:$P$50,15,FALSE)),"",VLOOKUP(A39,【入力用】個人登録票!$A$21:$P$50,15,FALSE)) &amp; IF(ISERROR(VLOOKUP(A39,【入力用】個人登録票!$A$59:$P$127,15,FALSE)),"",VLOOKUP(A39,【入力用】個人登録票!$A$59:$P$127,15,FALSE))</f>
        <v/>
      </c>
      <c r="H39" s="932" t="str">
        <f>IF(ISERROR(VLOOKUP(A39,【入力用】個人登録票!$A$21:$P$50,5,FALSE)),"",VLOOKUP(A39,【入力用】個人登録票!$A$21:$P$50,5,FALSE)) &amp; IF(ISERROR(VLOOKUP(A39,【入力用】個人登録票!$A$59:$P$127,5,FALSE)),"",VLOOKUP(A39,【入力用】個人登録票!$A$59:$P$127,5,FALSE))</f>
        <v/>
      </c>
      <c r="I39" s="933"/>
      <c r="J39" s="934"/>
      <c r="K39" s="932" t="str">
        <f>IF(ISERROR(VLOOKUP(A39,【入力用】個人登録票!$A$21:$P$50,6,FALSE)),"",VLOOKUP(A39,【入力用】個人登録票!$A$21:$P$50,6,FALSE)) &amp; IF(ISERROR(VLOOKUP(A39,【入力用】個人登録票!$A$59:$P$127,6,FALSE)),"",VLOOKUP(A39,【入力用】個人登録票!$A$59:$P$127,6,FALSE))</f>
        <v/>
      </c>
      <c r="L39" s="933"/>
      <c r="M39" s="934"/>
      <c r="N39" s="935">
        <f>【入力用】東西・全日本インカレ申込書!N39</f>
        <v>0</v>
      </c>
      <c r="O39" s="936"/>
      <c r="P39" s="937" t="str">
        <f>IF(ISERROR(VLOOKUP(A39,【入力用】個人登録票!$A$21:$P$50,8,FALSE)),"",VLOOKUP(A39,【入力用】個人登録票!$A$21:$P$50,8,FALSE)) &amp; IF(ISERROR(VLOOKUP(A39,【入力用】個人登録票!$A$59:$P$127,8,FALSE)),"",VLOOKUP(A39,【入力用】個人登録票!$A$59:$P$127,8,FALSE))</f>
        <v/>
      </c>
      <c r="Q39" s="938"/>
      <c r="R39" s="939"/>
      <c r="S39" s="329" t="str">
        <f>IF(ISERROR(VLOOKUP(A39,【入力用】個人登録票!$A$21:$P$50,3,FALSE)),"",VLOOKUP(A39,【入力用】個人登録票!$A$21:$P$50,3,FALSE)) &amp; IF(ISERROR(VLOOKUP(A39,【入力用】個人登録票!$A$59:$P$127,3,FALSE)),"",VLOOKUP(A39,【入力用】個人登録票!$A$59:$P$127,3,FALSE))</f>
        <v/>
      </c>
      <c r="T39" s="940" t="str">
        <f>IF(ISERROR(VLOOKUP(A39,【入力用】個人登録票!$A$21:$P$50,9,FALSE)),"",VLOOKUP(A39,【入力用】個人登録票!$A$21:$P$50,9,FALSE) &amp; "・" &amp; IF(ISERROR(VLOOKUP(A39,【入力用】個人登録票!$A$21:$P$50,10,FALSE)),"",VLOOKUP(A39,【入力用】個人登録票!$A$21:$P$50,10,FALSE))) &amp; IF(ISERROR(VLOOKUP(A39,【入力用】個人登録票!$A$59:$P$127,9,FALSE)),"",VLOOKUP(A39,【入力用】個人登録票!$A$59:$P$127,9,FALSE) &amp; "・" &amp; IF(ISERROR(VLOOKUP(A39,【入力用】個人登録票!$A$59:$P$127,10,FALSE)),"",VLOOKUP(A39,【入力用】個人登録票!$A$59:$P$127,10,FALSE)))</f>
        <v/>
      </c>
      <c r="U39" s="941"/>
      <c r="V39" s="942"/>
      <c r="W39" s="316"/>
      <c r="AE39" s="327"/>
    </row>
    <row r="40" spans="1:31" s="317" customFormat="1" ht="20.25" customHeight="1">
      <c r="A40" s="324">
        <f>【入力用】東西・全日本インカレ申込書!A40</f>
        <v>0</v>
      </c>
      <c r="B40" s="328">
        <v>27</v>
      </c>
      <c r="C40" s="915" t="str">
        <f>IF(ISERROR(VLOOKUP(A40,【入力用】個人登録票!$A$21:$P$50,2,FALSE)),"",VLOOKUP(A40,【入力用】個人登録票!$A$21:$P$50,2,FALSE)) &amp; IF(ISERROR(VLOOKUP(A40,【入力用】個人登録票!$A$59:$P$127,2,FALSE)),"",VLOOKUP(A40,【入力用】個人登録票!$A$59:$P$127,2,FALSE))</f>
        <v/>
      </c>
      <c r="D40" s="916"/>
      <c r="E40" s="917" t="str">
        <f>IF(ISERROR(VLOOKUP(A40,【入力用】個人登録票!$A$21:$P$50,13,FALSE)),"",VLOOKUP(A40,【入力用】個人登録票!$A$21:$P$50,13,FALSE)) &amp; IF(ISERROR(VLOOKUP(A40,【入力用】個人登録票!$A$59:$P$127,13,FALSE)),"",VLOOKUP(A40,【入力用】個人登録票!$A$59:$P$127,13,FALSE))</f>
        <v/>
      </c>
      <c r="F40" s="918"/>
      <c r="G40" s="1059" t="str">
        <f>IF(ISERROR(VLOOKUP(A40,【入力用】個人登録票!$A$21:$P$50,15,FALSE)),"",VLOOKUP(A40,【入力用】個人登録票!$A$21:$P$50,15,FALSE)) &amp; IF(ISERROR(VLOOKUP(A40,【入力用】個人登録票!$A$59:$P$127,15,FALSE)),"",VLOOKUP(A40,【入力用】個人登録票!$A$59:$P$127,15,FALSE))</f>
        <v/>
      </c>
      <c r="H40" s="932" t="str">
        <f>IF(ISERROR(VLOOKUP(A40,【入力用】個人登録票!$A$21:$P$50,5,FALSE)),"",VLOOKUP(A40,【入力用】個人登録票!$A$21:$P$50,5,FALSE)) &amp; IF(ISERROR(VLOOKUP(A40,【入力用】個人登録票!$A$59:$P$127,5,FALSE)),"",VLOOKUP(A40,【入力用】個人登録票!$A$59:$P$127,5,FALSE))</f>
        <v/>
      </c>
      <c r="I40" s="933"/>
      <c r="J40" s="934"/>
      <c r="K40" s="932" t="str">
        <f>IF(ISERROR(VLOOKUP(A40,【入力用】個人登録票!$A$21:$P$50,6,FALSE)),"",VLOOKUP(A40,【入力用】個人登録票!$A$21:$P$50,6,FALSE)) &amp; IF(ISERROR(VLOOKUP(A40,【入力用】個人登録票!$A$59:$P$127,6,FALSE)),"",VLOOKUP(A40,【入力用】個人登録票!$A$59:$P$127,6,FALSE))</f>
        <v/>
      </c>
      <c r="L40" s="933"/>
      <c r="M40" s="934"/>
      <c r="N40" s="935">
        <f>【入力用】東西・全日本インカレ申込書!N40</f>
        <v>0</v>
      </c>
      <c r="O40" s="936"/>
      <c r="P40" s="937" t="str">
        <f>IF(ISERROR(VLOOKUP(A40,【入力用】個人登録票!$A$21:$P$50,8,FALSE)),"",VLOOKUP(A40,【入力用】個人登録票!$A$21:$P$50,8,FALSE)) &amp; IF(ISERROR(VLOOKUP(A40,【入力用】個人登録票!$A$59:$P$127,8,FALSE)),"",VLOOKUP(A40,【入力用】個人登録票!$A$59:$P$127,8,FALSE))</f>
        <v/>
      </c>
      <c r="Q40" s="938"/>
      <c r="R40" s="939"/>
      <c r="S40" s="329" t="str">
        <f>IF(ISERROR(VLOOKUP(A40,【入力用】個人登録票!$A$21:$P$50,3,FALSE)),"",VLOOKUP(A40,【入力用】個人登録票!$A$21:$P$50,3,FALSE)) &amp; IF(ISERROR(VLOOKUP(A40,【入力用】個人登録票!$A$59:$P$127,3,FALSE)),"",VLOOKUP(A40,【入力用】個人登録票!$A$59:$P$127,3,FALSE))</f>
        <v/>
      </c>
      <c r="T40" s="940" t="str">
        <f>IF(ISERROR(VLOOKUP(A40,【入力用】個人登録票!$A$21:$P$50,9,FALSE)),"",VLOOKUP(A40,【入力用】個人登録票!$A$21:$P$50,9,FALSE) &amp; "・" &amp; IF(ISERROR(VLOOKUP(A40,【入力用】個人登録票!$A$21:$P$50,10,FALSE)),"",VLOOKUP(A40,【入力用】個人登録票!$A$21:$P$50,10,FALSE))) &amp; IF(ISERROR(VLOOKUP(A40,【入力用】個人登録票!$A$59:$P$127,9,FALSE)),"",VLOOKUP(A40,【入力用】個人登録票!$A$59:$P$127,9,FALSE) &amp; "・" &amp; IF(ISERROR(VLOOKUP(A40,【入力用】個人登録票!$A$59:$P$127,10,FALSE)),"",VLOOKUP(A40,【入力用】個人登録票!$A$59:$P$127,10,FALSE)))</f>
        <v/>
      </c>
      <c r="U40" s="941"/>
      <c r="V40" s="942"/>
      <c r="W40" s="316"/>
      <c r="AE40" s="327"/>
    </row>
    <row r="41" spans="1:31" s="317" customFormat="1" ht="20.25" customHeight="1">
      <c r="A41" s="324">
        <f>【入力用】東西・全日本インカレ申込書!A41</f>
        <v>0</v>
      </c>
      <c r="B41" s="328">
        <v>28</v>
      </c>
      <c r="C41" s="915" t="str">
        <f>IF(ISERROR(VLOOKUP(A41,【入力用】個人登録票!$A$21:$P$50,2,FALSE)),"",VLOOKUP(A41,【入力用】個人登録票!$A$21:$P$50,2,FALSE)) &amp; IF(ISERROR(VLOOKUP(A41,【入力用】個人登録票!$A$59:$P$127,2,FALSE)),"",VLOOKUP(A41,【入力用】個人登録票!$A$59:$P$127,2,FALSE))</f>
        <v/>
      </c>
      <c r="D41" s="916"/>
      <c r="E41" s="917" t="str">
        <f>IF(ISERROR(VLOOKUP(A41,【入力用】個人登録票!$A$21:$P$50,13,FALSE)),"",VLOOKUP(A41,【入力用】個人登録票!$A$21:$P$50,13,FALSE)) &amp; IF(ISERROR(VLOOKUP(A41,【入力用】個人登録票!$A$59:$P$127,13,FALSE)),"",VLOOKUP(A41,【入力用】個人登録票!$A$59:$P$127,13,FALSE))</f>
        <v/>
      </c>
      <c r="F41" s="918"/>
      <c r="G41" s="1059" t="str">
        <f>IF(ISERROR(VLOOKUP(A41,【入力用】個人登録票!$A$21:$P$50,15,FALSE)),"",VLOOKUP(A41,【入力用】個人登録票!$A$21:$P$50,15,FALSE)) &amp; IF(ISERROR(VLOOKUP(A41,【入力用】個人登録票!$A$59:$P$127,15,FALSE)),"",VLOOKUP(A41,【入力用】個人登録票!$A$59:$P$127,15,FALSE))</f>
        <v/>
      </c>
      <c r="H41" s="932" t="str">
        <f>IF(ISERROR(VLOOKUP(A41,【入力用】個人登録票!$A$21:$P$50,5,FALSE)),"",VLOOKUP(A41,【入力用】個人登録票!$A$21:$P$50,5,FALSE)) &amp; IF(ISERROR(VLOOKUP(A41,【入力用】個人登録票!$A$59:$P$127,5,FALSE)),"",VLOOKUP(A41,【入力用】個人登録票!$A$59:$P$127,5,FALSE))</f>
        <v/>
      </c>
      <c r="I41" s="933"/>
      <c r="J41" s="934"/>
      <c r="K41" s="932" t="str">
        <f>IF(ISERROR(VLOOKUP(A41,【入力用】個人登録票!$A$21:$P$50,6,FALSE)),"",VLOOKUP(A41,【入力用】個人登録票!$A$21:$P$50,6,FALSE)) &amp; IF(ISERROR(VLOOKUP(A41,【入力用】個人登録票!$A$59:$P$127,6,FALSE)),"",VLOOKUP(A41,【入力用】個人登録票!$A$59:$P$127,6,FALSE))</f>
        <v/>
      </c>
      <c r="L41" s="933"/>
      <c r="M41" s="934"/>
      <c r="N41" s="935">
        <f>【入力用】東西・全日本インカレ申込書!N41</f>
        <v>0</v>
      </c>
      <c r="O41" s="936"/>
      <c r="P41" s="937" t="str">
        <f>IF(ISERROR(VLOOKUP(A41,【入力用】個人登録票!$A$21:$P$50,8,FALSE)),"",VLOOKUP(A41,【入力用】個人登録票!$A$21:$P$50,8,FALSE)) &amp; IF(ISERROR(VLOOKUP(A41,【入力用】個人登録票!$A$59:$P$127,8,FALSE)),"",VLOOKUP(A41,【入力用】個人登録票!$A$59:$P$127,8,FALSE))</f>
        <v/>
      </c>
      <c r="Q41" s="938"/>
      <c r="R41" s="939"/>
      <c r="S41" s="329" t="str">
        <f>IF(ISERROR(VLOOKUP(A41,【入力用】個人登録票!$A$21:$P$50,3,FALSE)),"",VLOOKUP(A41,【入力用】個人登録票!$A$21:$P$50,3,FALSE)) &amp; IF(ISERROR(VLOOKUP(A41,【入力用】個人登録票!$A$59:$P$127,3,FALSE)),"",VLOOKUP(A41,【入力用】個人登録票!$A$59:$P$127,3,FALSE))</f>
        <v/>
      </c>
      <c r="T41" s="940" t="str">
        <f>IF(ISERROR(VLOOKUP(A41,【入力用】個人登録票!$A$21:$P$50,9,FALSE)),"",VLOOKUP(A41,【入力用】個人登録票!$A$21:$P$50,9,FALSE) &amp; "・" &amp; IF(ISERROR(VLOOKUP(A41,【入力用】個人登録票!$A$21:$P$50,10,FALSE)),"",VLOOKUP(A41,【入力用】個人登録票!$A$21:$P$50,10,FALSE))) &amp; IF(ISERROR(VLOOKUP(A41,【入力用】個人登録票!$A$59:$P$127,9,FALSE)),"",VLOOKUP(A41,【入力用】個人登録票!$A$59:$P$127,9,FALSE) &amp; "・" &amp; IF(ISERROR(VLOOKUP(A41,【入力用】個人登録票!$A$59:$P$127,10,FALSE)),"",VLOOKUP(A41,【入力用】個人登録票!$A$59:$P$127,10,FALSE)))</f>
        <v/>
      </c>
      <c r="U41" s="941"/>
      <c r="V41" s="942"/>
      <c r="W41" s="316"/>
      <c r="AE41" s="327"/>
    </row>
    <row r="42" spans="1:31" s="317" customFormat="1" ht="20.25" customHeight="1">
      <c r="A42" s="324">
        <f>【入力用】東西・全日本インカレ申込書!A42</f>
        <v>0</v>
      </c>
      <c r="B42" s="328">
        <v>29</v>
      </c>
      <c r="C42" s="915" t="str">
        <f>IF(ISERROR(VLOOKUP(A42,【入力用】個人登録票!$A$21:$P$50,2,FALSE)),"",VLOOKUP(A42,【入力用】個人登録票!$A$21:$P$50,2,FALSE)) &amp; IF(ISERROR(VLOOKUP(A42,【入力用】個人登録票!$A$59:$P$127,2,FALSE)),"",VLOOKUP(A42,【入力用】個人登録票!$A$59:$P$127,2,FALSE))</f>
        <v/>
      </c>
      <c r="D42" s="916"/>
      <c r="E42" s="917" t="str">
        <f>IF(ISERROR(VLOOKUP(A42,【入力用】個人登録票!$A$21:$P$50,13,FALSE)),"",VLOOKUP(A42,【入力用】個人登録票!$A$21:$P$50,13,FALSE)) &amp; IF(ISERROR(VLOOKUP(A42,【入力用】個人登録票!$A$59:$P$127,13,FALSE)),"",VLOOKUP(A42,【入力用】個人登録票!$A$59:$P$127,13,FALSE))</f>
        <v/>
      </c>
      <c r="F42" s="918"/>
      <c r="G42" s="1059" t="str">
        <f>IF(ISERROR(VLOOKUP(A42,【入力用】個人登録票!$A$21:$P$50,15,FALSE)),"",VLOOKUP(A42,【入力用】個人登録票!$A$21:$P$50,15,FALSE)) &amp; IF(ISERROR(VLOOKUP(A42,【入力用】個人登録票!$A$59:$P$127,15,FALSE)),"",VLOOKUP(A42,【入力用】個人登録票!$A$59:$P$127,15,FALSE))</f>
        <v/>
      </c>
      <c r="H42" s="932" t="str">
        <f>IF(ISERROR(VLOOKUP(A42,【入力用】個人登録票!$A$21:$P$50,5,FALSE)),"",VLOOKUP(A42,【入力用】個人登録票!$A$21:$P$50,5,FALSE)) &amp; IF(ISERROR(VLOOKUP(A42,【入力用】個人登録票!$A$59:$P$127,5,FALSE)),"",VLOOKUP(A42,【入力用】個人登録票!$A$59:$P$127,5,FALSE))</f>
        <v/>
      </c>
      <c r="I42" s="933"/>
      <c r="J42" s="934"/>
      <c r="K42" s="932" t="str">
        <f>IF(ISERROR(VLOOKUP(A42,【入力用】個人登録票!$A$21:$P$50,6,FALSE)),"",VLOOKUP(A42,【入力用】個人登録票!$A$21:$P$50,6,FALSE)) &amp; IF(ISERROR(VLOOKUP(A42,【入力用】個人登録票!$A$59:$P$127,6,FALSE)),"",VLOOKUP(A42,【入力用】個人登録票!$A$59:$P$127,6,FALSE))</f>
        <v/>
      </c>
      <c r="L42" s="933"/>
      <c r="M42" s="934"/>
      <c r="N42" s="935">
        <f>【入力用】東西・全日本インカレ申込書!N42</f>
        <v>0</v>
      </c>
      <c r="O42" s="936"/>
      <c r="P42" s="937" t="str">
        <f>IF(ISERROR(VLOOKUP(A42,【入力用】個人登録票!$A$21:$P$50,8,FALSE)),"",VLOOKUP(A42,【入力用】個人登録票!$A$21:$P$50,8,FALSE)) &amp; IF(ISERROR(VLOOKUP(A42,【入力用】個人登録票!$A$59:$P$127,8,FALSE)),"",VLOOKUP(A42,【入力用】個人登録票!$A$59:$P$127,8,FALSE))</f>
        <v/>
      </c>
      <c r="Q42" s="938"/>
      <c r="R42" s="939"/>
      <c r="S42" s="329" t="str">
        <f>IF(ISERROR(VLOOKUP(A42,【入力用】個人登録票!$A$21:$P$50,3,FALSE)),"",VLOOKUP(A42,【入力用】個人登録票!$A$21:$P$50,3,FALSE)) &amp; IF(ISERROR(VLOOKUP(A42,【入力用】個人登録票!$A$59:$P$127,3,FALSE)),"",VLOOKUP(A42,【入力用】個人登録票!$A$59:$P$127,3,FALSE))</f>
        <v/>
      </c>
      <c r="T42" s="940" t="str">
        <f>IF(ISERROR(VLOOKUP(A42,【入力用】個人登録票!$A$21:$P$50,9,FALSE)),"",VLOOKUP(A42,【入力用】個人登録票!$A$21:$P$50,9,FALSE) &amp; "・" &amp; IF(ISERROR(VLOOKUP(A42,【入力用】個人登録票!$A$21:$P$50,10,FALSE)),"",VLOOKUP(A42,【入力用】個人登録票!$A$21:$P$50,10,FALSE))) &amp; IF(ISERROR(VLOOKUP(A42,【入力用】個人登録票!$A$59:$P$127,9,FALSE)),"",VLOOKUP(A42,【入力用】個人登録票!$A$59:$P$127,9,FALSE) &amp; "・" &amp; IF(ISERROR(VLOOKUP(A42,【入力用】個人登録票!$A$59:$P$127,10,FALSE)),"",VLOOKUP(A42,【入力用】個人登録票!$A$59:$P$127,10,FALSE)))</f>
        <v/>
      </c>
      <c r="U42" s="941"/>
      <c r="V42" s="942"/>
      <c r="W42" s="316"/>
      <c r="AE42" s="327"/>
    </row>
    <row r="43" spans="1:31" s="317" customFormat="1" ht="20.25" customHeight="1">
      <c r="A43" s="324">
        <f>【入力用】東西・全日本インカレ申込書!A43</f>
        <v>0</v>
      </c>
      <c r="B43" s="332">
        <v>30</v>
      </c>
      <c r="C43" s="943" t="str">
        <f>IF(ISERROR(VLOOKUP(A43,【入力用】個人登録票!$A$21:$P$50,2,FALSE)),"",VLOOKUP(A43,【入力用】個人登録票!$A$21:$P$50,2,FALSE)) &amp; IF(ISERROR(VLOOKUP(A43,【入力用】個人登録票!$A$59:$P$127,2,FALSE)),"",VLOOKUP(A43,【入力用】個人登録票!$A$59:$P$127,2,FALSE))</f>
        <v/>
      </c>
      <c r="D43" s="944"/>
      <c r="E43" s="945" t="str">
        <f>IF(ISERROR(VLOOKUP(A43,【入力用】個人登録票!$A$21:$P$50,13,FALSE)),"",VLOOKUP(A43,【入力用】個人登録票!$A$21:$P$50,13,FALSE)) &amp; IF(ISERROR(VLOOKUP(A43,【入力用】個人登録票!$A$59:$P$127,13,FALSE)),"",VLOOKUP(A43,【入力用】個人登録票!$A$59:$P$127,13,FALSE))</f>
        <v/>
      </c>
      <c r="F43" s="946"/>
      <c r="G43" s="1060" t="str">
        <f>IF(ISERROR(VLOOKUP(A43,【入力用】個人登録票!$A$21:$P$50,15,FALSE)),"",VLOOKUP(A43,【入力用】個人登録票!$A$21:$P$50,15,FALSE)) &amp; IF(ISERROR(VLOOKUP(A43,【入力用】個人登録票!$A$59:$P$127,15,FALSE)),"",VLOOKUP(A43,【入力用】個人登録票!$A$59:$P$127,15,FALSE))</f>
        <v/>
      </c>
      <c r="H43" s="947" t="str">
        <f>IF(ISERROR(VLOOKUP(A43,【入力用】個人登録票!$A$21:$P$50,5,FALSE)),"",VLOOKUP(A43,【入力用】個人登録票!$A$21:$P$50,5,FALSE)) &amp; IF(ISERROR(VLOOKUP(A43,【入力用】個人登録票!$A$59:$P$127,5,FALSE)),"",VLOOKUP(A43,【入力用】個人登録票!$A$59:$P$127,5,FALSE))</f>
        <v/>
      </c>
      <c r="I43" s="948"/>
      <c r="J43" s="949"/>
      <c r="K43" s="947" t="str">
        <f>IF(ISERROR(VLOOKUP(A43,【入力用】個人登録票!$A$21:$P$50,6,FALSE)),"",VLOOKUP(A43,【入力用】個人登録票!$A$21:$P$50,6,FALSE)) &amp; IF(ISERROR(VLOOKUP(A43,【入力用】個人登録票!$A$59:$P$127,6,FALSE)),"",VLOOKUP(A43,【入力用】個人登録票!$A$59:$P$127,6,FALSE))</f>
        <v/>
      </c>
      <c r="L43" s="948"/>
      <c r="M43" s="949"/>
      <c r="N43" s="950">
        <f>【入力用】東西・全日本インカレ申込書!N43</f>
        <v>0</v>
      </c>
      <c r="O43" s="951"/>
      <c r="P43" s="952" t="str">
        <f>IF(ISERROR(VLOOKUP(A43,【入力用】個人登録票!$A$21:$P$50,8,FALSE)),"",VLOOKUP(A43,【入力用】個人登録票!$A$21:$P$50,8,FALSE)) &amp; IF(ISERROR(VLOOKUP(A43,【入力用】個人登録票!$A$59:$P$127,8,FALSE)),"",VLOOKUP(A43,【入力用】個人登録票!$A$59:$P$127,8,FALSE))</f>
        <v/>
      </c>
      <c r="Q43" s="953"/>
      <c r="R43" s="954"/>
      <c r="S43" s="333" t="str">
        <f>IF(ISERROR(VLOOKUP(A43,【入力用】個人登録票!$A$21:$P$50,3,FALSE)),"",VLOOKUP(A43,【入力用】個人登録票!$A$21:$P$50,3,FALSE)) &amp; IF(ISERROR(VLOOKUP(A43,【入力用】個人登録票!$A$59:$P$127,3,FALSE)),"",VLOOKUP(A43,【入力用】個人登録票!$A$59:$P$127,3,FALSE))</f>
        <v/>
      </c>
      <c r="T43" s="955" t="str">
        <f>IF(ISERROR(VLOOKUP(A43,【入力用】個人登録票!$A$21:$P$50,9,FALSE)),"",VLOOKUP(A43,【入力用】個人登録票!$A$21:$P$50,9,FALSE) &amp; "・" &amp; IF(ISERROR(VLOOKUP(A43,【入力用】個人登録票!$A$21:$P$50,10,FALSE)),"",VLOOKUP(A43,【入力用】個人登録票!$A$21:$P$50,10,FALSE))) &amp; IF(ISERROR(VLOOKUP(A43,【入力用】個人登録票!$A$59:$P$127,9,FALSE)),"",VLOOKUP(A43,【入力用】個人登録票!$A$59:$P$127,9,FALSE) &amp; "・" &amp; IF(ISERROR(VLOOKUP(A43,【入力用】個人登録票!$A$59:$P$127,10,FALSE)),"",VLOOKUP(A43,【入力用】個人登録票!$A$59:$P$127,10,FALSE)))</f>
        <v/>
      </c>
      <c r="U43" s="956"/>
      <c r="V43" s="957"/>
      <c r="W43" s="316"/>
      <c r="AE43" s="327"/>
    </row>
    <row r="44" spans="1:31" s="317" customFormat="1" ht="6.75" customHeight="1">
      <c r="B44" s="323"/>
      <c r="C44" s="323"/>
      <c r="D44" s="334"/>
      <c r="E44" s="335"/>
      <c r="F44" s="335"/>
      <c r="G44" s="335"/>
      <c r="H44" s="335"/>
      <c r="I44" s="335"/>
      <c r="J44" s="335"/>
      <c r="K44" s="335"/>
      <c r="L44" s="335"/>
      <c r="M44" s="335"/>
      <c r="N44" s="335"/>
      <c r="O44" s="335"/>
      <c r="P44" s="335"/>
      <c r="Q44" s="335"/>
      <c r="R44" s="335"/>
      <c r="S44" s="336"/>
      <c r="T44" s="336"/>
      <c r="U44" s="336"/>
      <c r="V44" s="336"/>
      <c r="W44" s="316"/>
    </row>
    <row r="45" spans="1:31" s="317" customFormat="1" ht="15" customHeight="1">
      <c r="B45" s="888" t="s">
        <v>96</v>
      </c>
      <c r="C45" s="888"/>
      <c r="D45" s="888"/>
      <c r="E45" s="888"/>
      <c r="F45" s="888"/>
      <c r="G45" s="888"/>
      <c r="H45" s="888"/>
      <c r="I45" s="888" t="s">
        <v>97</v>
      </c>
      <c r="J45" s="888"/>
      <c r="K45" s="888"/>
      <c r="L45" s="888"/>
      <c r="M45" s="888" t="s">
        <v>98</v>
      </c>
      <c r="N45" s="888"/>
      <c r="O45" s="888"/>
      <c r="P45" s="888" t="s">
        <v>99</v>
      </c>
      <c r="Q45" s="888"/>
      <c r="R45" s="888"/>
      <c r="S45" s="888" t="s">
        <v>100</v>
      </c>
      <c r="T45" s="888"/>
      <c r="U45" s="888"/>
      <c r="V45" s="888"/>
      <c r="W45" s="316"/>
    </row>
    <row r="46" spans="1:31" s="317" customFormat="1" ht="15" customHeight="1">
      <c r="B46" s="958">
        <f>【入力用】東西・全日本インカレ申込書!B46</f>
        <v>0</v>
      </c>
      <c r="C46" s="959"/>
      <c r="D46" s="959"/>
      <c r="E46" s="959"/>
      <c r="F46" s="959"/>
      <c r="G46" s="959"/>
      <c r="H46" s="959"/>
      <c r="I46" s="958">
        <f>【入力用】東西・全日本インカレ申込書!I46</f>
        <v>0</v>
      </c>
      <c r="J46" s="959"/>
      <c r="K46" s="959"/>
      <c r="L46" s="959"/>
      <c r="M46" s="958">
        <f>【入力用】東西・全日本インカレ申込書!M46</f>
        <v>0</v>
      </c>
      <c r="N46" s="959"/>
      <c r="O46" s="959"/>
      <c r="P46" s="958">
        <f>【入力用】東西・全日本インカレ申込書!P46</f>
        <v>0</v>
      </c>
      <c r="Q46" s="959"/>
      <c r="R46" s="959"/>
      <c r="S46" s="958">
        <f>【入力用】東西・全日本インカレ申込書!S46</f>
        <v>0</v>
      </c>
      <c r="T46" s="959"/>
      <c r="U46" s="959"/>
      <c r="V46" s="959"/>
      <c r="W46" s="337"/>
    </row>
    <row r="47" spans="1:31" s="317" customFormat="1" ht="6.75" customHeight="1">
      <c r="B47" s="323"/>
      <c r="C47" s="323"/>
      <c r="D47" s="316"/>
      <c r="E47" s="316"/>
      <c r="F47" s="316"/>
      <c r="G47" s="316"/>
      <c r="H47" s="316"/>
      <c r="I47" s="316"/>
      <c r="J47" s="316"/>
      <c r="K47" s="316"/>
      <c r="L47" s="316"/>
      <c r="M47" s="316"/>
      <c r="N47" s="316"/>
      <c r="O47" s="316"/>
      <c r="P47" s="316"/>
      <c r="Q47" s="316"/>
      <c r="R47" s="316"/>
      <c r="S47" s="338"/>
      <c r="T47" s="338"/>
      <c r="U47" s="338"/>
      <c r="V47" s="338"/>
      <c r="W47" s="316"/>
    </row>
    <row r="48" spans="1:31" s="317" customFormat="1" ht="21" customHeight="1">
      <c r="B48" s="888" t="s">
        <v>325</v>
      </c>
      <c r="C48" s="888"/>
      <c r="D48" s="960"/>
      <c r="E48" s="339">
        <f>【入力用】東西・全日本インカレ申込書!E48</f>
        <v>0</v>
      </c>
      <c r="F48" s="912" t="s">
        <v>324</v>
      </c>
      <c r="G48" s="913"/>
      <c r="H48" s="913"/>
      <c r="I48" s="913"/>
      <c r="J48" s="913"/>
      <c r="K48" s="961"/>
      <c r="L48" s="340">
        <f>【入力用】東西・全日本インカレ申込書!L48</f>
        <v>0</v>
      </c>
      <c r="M48" s="912" t="s">
        <v>101</v>
      </c>
      <c r="N48" s="913"/>
      <c r="O48" s="913"/>
      <c r="P48" s="913"/>
      <c r="Q48" s="913"/>
      <c r="R48" s="913"/>
      <c r="S48" s="913"/>
      <c r="T48" s="913"/>
      <c r="U48" s="913"/>
      <c r="V48" s="914"/>
      <c r="W48" s="337"/>
    </row>
    <row r="49" spans="2:23" s="317" customFormat="1" ht="12.75" customHeight="1">
      <c r="B49" s="895" t="s">
        <v>323</v>
      </c>
      <c r="C49" s="895"/>
      <c r="D49" s="960"/>
      <c r="E49" s="962" t="s">
        <v>102</v>
      </c>
      <c r="F49" s="962"/>
      <c r="G49" s="962" t="s">
        <v>322</v>
      </c>
      <c r="H49" s="962"/>
      <c r="I49" s="962" t="s">
        <v>321</v>
      </c>
      <c r="J49" s="962"/>
      <c r="K49" s="963" t="s">
        <v>327</v>
      </c>
      <c r="L49" s="964"/>
      <c r="M49" s="965">
        <f>【入力用】東西・全日本インカレ申込書!M49</f>
        <v>0</v>
      </c>
      <c r="N49" s="965"/>
      <c r="O49" s="965"/>
      <c r="P49" s="965"/>
      <c r="Q49" s="965"/>
      <c r="R49" s="965"/>
      <c r="S49" s="965"/>
      <c r="T49" s="965"/>
      <c r="U49" s="965"/>
      <c r="V49" s="966"/>
    </row>
    <row r="50" spans="2:23" s="317" customFormat="1" ht="24.25" customHeight="1">
      <c r="B50" s="888"/>
      <c r="C50" s="888"/>
      <c r="D50" s="960"/>
      <c r="E50" s="971"/>
      <c r="F50" s="971"/>
      <c r="G50" s="971"/>
      <c r="H50" s="971"/>
      <c r="I50" s="971"/>
      <c r="J50" s="971"/>
      <c r="K50" s="975"/>
      <c r="L50" s="976"/>
      <c r="M50" s="967"/>
      <c r="N50" s="967"/>
      <c r="O50" s="967"/>
      <c r="P50" s="967"/>
      <c r="Q50" s="967"/>
      <c r="R50" s="967"/>
      <c r="S50" s="967"/>
      <c r="T50" s="967"/>
      <c r="U50" s="967"/>
      <c r="V50" s="968"/>
      <c r="W50" s="337"/>
    </row>
    <row r="51" spans="2:23" s="317" customFormat="1" ht="12.75" customHeight="1">
      <c r="B51" s="895" t="s">
        <v>320</v>
      </c>
      <c r="C51" s="895"/>
      <c r="D51" s="960"/>
      <c r="E51" s="962" t="s">
        <v>102</v>
      </c>
      <c r="F51" s="962"/>
      <c r="G51" s="962" t="s">
        <v>322</v>
      </c>
      <c r="H51" s="962"/>
      <c r="I51" s="962" t="s">
        <v>321</v>
      </c>
      <c r="J51" s="962"/>
      <c r="K51" s="963" t="s">
        <v>327</v>
      </c>
      <c r="L51" s="964"/>
      <c r="M51" s="967"/>
      <c r="N51" s="967"/>
      <c r="O51" s="967"/>
      <c r="P51" s="967"/>
      <c r="Q51" s="967"/>
      <c r="R51" s="967"/>
      <c r="S51" s="967"/>
      <c r="T51" s="967"/>
      <c r="U51" s="967"/>
      <c r="V51" s="968"/>
      <c r="W51" s="316"/>
    </row>
    <row r="52" spans="2:23" s="317" customFormat="1" ht="28.5" customHeight="1">
      <c r="B52" s="888"/>
      <c r="C52" s="888"/>
      <c r="D52" s="960"/>
      <c r="E52" s="972">
        <f>【入力用】東西・全日本インカレ申込書!E52</f>
        <v>0</v>
      </c>
      <c r="F52" s="972"/>
      <c r="G52" s="972">
        <f>【入力用】東西・全日本インカレ申込書!G52</f>
        <v>0</v>
      </c>
      <c r="H52" s="972"/>
      <c r="I52" s="972">
        <f>【入力用】東西・全日本インカレ申込書!I52</f>
        <v>0</v>
      </c>
      <c r="J52" s="972"/>
      <c r="K52" s="973">
        <f>【入力用】東西・全日本インカレ申込書!K52</f>
        <v>0</v>
      </c>
      <c r="L52" s="974"/>
      <c r="M52" s="969"/>
      <c r="N52" s="969"/>
      <c r="O52" s="969"/>
      <c r="P52" s="969"/>
      <c r="Q52" s="969"/>
      <c r="R52" s="969"/>
      <c r="S52" s="969"/>
      <c r="T52" s="969"/>
      <c r="U52" s="969"/>
      <c r="V52" s="970"/>
      <c r="W52" s="316"/>
    </row>
    <row r="53" spans="2:23" s="317" customFormat="1" ht="12.75" customHeight="1">
      <c r="B53" s="323"/>
      <c r="C53" s="323"/>
      <c r="D53" s="316"/>
      <c r="E53" s="316"/>
      <c r="F53" s="316"/>
      <c r="G53" s="316"/>
      <c r="H53" s="316"/>
      <c r="I53" s="316"/>
      <c r="J53" s="316"/>
      <c r="K53" s="316"/>
      <c r="L53" s="316"/>
      <c r="M53" s="316"/>
      <c r="N53" s="316"/>
      <c r="O53" s="316"/>
      <c r="P53" s="316"/>
      <c r="Q53" s="316"/>
      <c r="R53" s="316"/>
      <c r="S53" s="338"/>
      <c r="T53" s="338"/>
      <c r="U53" s="338"/>
      <c r="V53" s="338"/>
      <c r="W53" s="316"/>
    </row>
    <row r="54" spans="2:23" s="317" customFormat="1" ht="12.75" customHeight="1">
      <c r="B54" s="323"/>
      <c r="C54" s="323"/>
      <c r="D54" s="316"/>
      <c r="E54" s="316"/>
      <c r="F54" s="316"/>
      <c r="G54" s="316"/>
      <c r="H54" s="316"/>
      <c r="I54" s="316"/>
      <c r="J54" s="316"/>
      <c r="K54" s="316"/>
      <c r="L54" s="316"/>
      <c r="M54" s="316"/>
      <c r="N54" s="316"/>
      <c r="O54" s="316"/>
      <c r="P54" s="316"/>
      <c r="Q54" s="316"/>
      <c r="R54" s="316"/>
      <c r="S54" s="338"/>
      <c r="T54" s="338"/>
      <c r="U54" s="338"/>
      <c r="V54" s="338"/>
      <c r="W54" s="316"/>
    </row>
    <row r="55" spans="2:23" s="317" customFormat="1" ht="12.75" customHeight="1">
      <c r="B55" s="323"/>
      <c r="C55" s="323"/>
      <c r="D55" s="316"/>
      <c r="E55" s="316"/>
      <c r="F55" s="316"/>
      <c r="G55" s="316"/>
      <c r="H55" s="316"/>
      <c r="I55" s="316"/>
      <c r="J55" s="316"/>
      <c r="K55" s="316"/>
      <c r="L55" s="316"/>
      <c r="M55" s="316"/>
      <c r="N55" s="316"/>
      <c r="O55" s="316"/>
      <c r="P55" s="316"/>
      <c r="Q55" s="316"/>
      <c r="R55" s="316"/>
      <c r="S55" s="338"/>
      <c r="T55" s="338"/>
      <c r="U55" s="338"/>
      <c r="V55" s="338"/>
      <c r="W55" s="316"/>
    </row>
    <row r="56" spans="2:23" s="317" customFormat="1" ht="12.75" customHeight="1">
      <c r="B56" s="323"/>
      <c r="C56" s="323"/>
      <c r="D56" s="316"/>
      <c r="E56" s="316"/>
      <c r="F56" s="316"/>
      <c r="G56" s="316"/>
      <c r="H56" s="316"/>
      <c r="I56" s="316"/>
      <c r="J56" s="316"/>
      <c r="K56" s="316"/>
      <c r="L56" s="316"/>
      <c r="M56" s="316"/>
      <c r="N56" s="316"/>
      <c r="O56" s="316"/>
      <c r="P56" s="316"/>
      <c r="Q56" s="316"/>
      <c r="R56" s="316"/>
      <c r="S56" s="338"/>
      <c r="T56" s="338"/>
      <c r="U56" s="338"/>
      <c r="V56" s="338"/>
      <c r="W56" s="316"/>
    </row>
    <row r="57" spans="2:23" s="317" customFormat="1" ht="12.75" customHeight="1">
      <c r="B57" s="323"/>
      <c r="C57" s="323"/>
      <c r="D57" s="316"/>
      <c r="E57" s="316"/>
      <c r="F57" s="316"/>
      <c r="G57" s="316"/>
      <c r="H57" s="316"/>
      <c r="I57" s="316"/>
      <c r="J57" s="316"/>
      <c r="K57" s="316"/>
      <c r="L57" s="316"/>
      <c r="M57" s="316"/>
      <c r="N57" s="316"/>
      <c r="O57" s="316"/>
      <c r="P57" s="316"/>
      <c r="Q57" s="316"/>
      <c r="R57" s="316"/>
      <c r="S57" s="338"/>
      <c r="T57" s="338"/>
      <c r="U57" s="338"/>
      <c r="V57" s="338"/>
      <c r="W57" s="316"/>
    </row>
    <row r="58" spans="2:23" s="317" customFormat="1" ht="12.75" customHeight="1">
      <c r="B58" s="323"/>
      <c r="C58" s="323"/>
      <c r="D58" s="316"/>
      <c r="E58" s="316"/>
      <c r="F58" s="316"/>
      <c r="G58" s="316"/>
      <c r="H58" s="316"/>
      <c r="I58" s="316"/>
      <c r="J58" s="316"/>
      <c r="K58" s="316"/>
      <c r="L58" s="316"/>
      <c r="M58" s="316"/>
      <c r="N58" s="316"/>
      <c r="O58" s="316"/>
      <c r="P58" s="316"/>
      <c r="Q58" s="316"/>
      <c r="R58" s="316"/>
      <c r="S58" s="338"/>
      <c r="T58" s="338"/>
      <c r="U58" s="338"/>
      <c r="V58" s="338"/>
      <c r="W58" s="316"/>
    </row>
    <row r="59" spans="2:23" s="317" customFormat="1" ht="12.75" customHeight="1">
      <c r="B59" s="323"/>
      <c r="C59" s="323"/>
      <c r="D59" s="316"/>
      <c r="E59" s="316"/>
      <c r="F59" s="316"/>
      <c r="G59" s="316"/>
      <c r="H59" s="316"/>
      <c r="I59" s="316"/>
      <c r="J59" s="316"/>
      <c r="K59" s="316"/>
      <c r="L59" s="316"/>
      <c r="M59" s="316"/>
      <c r="N59" s="316"/>
      <c r="O59" s="316"/>
      <c r="P59" s="316"/>
      <c r="Q59" s="316"/>
      <c r="R59" s="316"/>
      <c r="S59" s="338"/>
      <c r="T59" s="338"/>
      <c r="U59" s="338"/>
      <c r="V59" s="338"/>
      <c r="W59" s="316"/>
    </row>
    <row r="60" spans="2:23" s="317" customFormat="1" ht="12.75" customHeight="1">
      <c r="B60" s="323"/>
      <c r="C60" s="323"/>
      <c r="D60" s="316"/>
      <c r="E60" s="316"/>
      <c r="F60" s="316"/>
      <c r="G60" s="316"/>
      <c r="H60" s="316"/>
      <c r="I60" s="316"/>
      <c r="J60" s="316"/>
      <c r="K60" s="316"/>
      <c r="L60" s="316"/>
      <c r="M60" s="316"/>
      <c r="N60" s="316"/>
      <c r="O60" s="316"/>
      <c r="P60" s="316"/>
      <c r="Q60" s="316"/>
      <c r="R60" s="316"/>
      <c r="S60" s="338"/>
      <c r="T60" s="338"/>
      <c r="U60" s="338"/>
      <c r="V60" s="338"/>
      <c r="W60" s="316"/>
    </row>
    <row r="61" spans="2:23" s="317" customFormat="1" ht="12.75" customHeight="1">
      <c r="B61" s="323"/>
      <c r="C61" s="323"/>
      <c r="D61" s="316"/>
      <c r="E61" s="316"/>
      <c r="F61" s="316"/>
      <c r="G61" s="316"/>
      <c r="H61" s="316"/>
      <c r="I61" s="316"/>
      <c r="J61" s="316"/>
      <c r="K61" s="316"/>
      <c r="L61" s="316"/>
      <c r="M61" s="316"/>
      <c r="N61" s="316"/>
      <c r="O61" s="316"/>
      <c r="P61" s="316"/>
      <c r="Q61" s="316"/>
      <c r="R61" s="316"/>
      <c r="S61" s="338"/>
      <c r="T61" s="338"/>
      <c r="U61" s="338"/>
      <c r="V61" s="338"/>
      <c r="W61" s="316"/>
    </row>
    <row r="62" spans="2:23" s="317" customFormat="1" ht="12.75" customHeight="1">
      <c r="B62" s="323"/>
      <c r="C62" s="323"/>
      <c r="D62" s="316"/>
      <c r="E62" s="316"/>
      <c r="F62" s="316"/>
      <c r="G62" s="316"/>
      <c r="H62" s="316"/>
      <c r="I62" s="316"/>
      <c r="J62" s="316"/>
      <c r="K62" s="316"/>
      <c r="L62" s="316"/>
      <c r="M62" s="316"/>
      <c r="N62" s="316"/>
      <c r="O62" s="316"/>
      <c r="P62" s="316"/>
      <c r="Q62" s="316"/>
      <c r="R62" s="316"/>
      <c r="S62" s="338"/>
      <c r="T62" s="338"/>
      <c r="U62" s="338"/>
      <c r="V62" s="338"/>
      <c r="W62" s="316"/>
    </row>
    <row r="63" spans="2:23" s="317" customFormat="1" ht="12.75" customHeight="1">
      <c r="B63" s="323"/>
      <c r="C63" s="323"/>
      <c r="D63" s="316"/>
      <c r="E63" s="316"/>
      <c r="F63" s="316"/>
      <c r="G63" s="316"/>
      <c r="H63" s="316"/>
      <c r="I63" s="316"/>
      <c r="J63" s="316"/>
      <c r="K63" s="316"/>
      <c r="L63" s="316"/>
      <c r="M63" s="316"/>
      <c r="N63" s="316"/>
      <c r="O63" s="316"/>
      <c r="P63" s="316"/>
      <c r="Q63" s="316"/>
      <c r="R63" s="316"/>
      <c r="S63" s="338"/>
      <c r="T63" s="338"/>
      <c r="U63" s="338"/>
      <c r="V63" s="338"/>
      <c r="W63" s="316"/>
    </row>
    <row r="64" spans="2:23" s="317" customFormat="1" ht="12.75" customHeight="1">
      <c r="B64" s="323"/>
      <c r="C64" s="323"/>
      <c r="D64" s="316"/>
      <c r="E64" s="316"/>
      <c r="F64" s="316"/>
      <c r="G64" s="316"/>
      <c r="H64" s="316"/>
      <c r="I64" s="316"/>
      <c r="J64" s="316"/>
      <c r="K64" s="316"/>
      <c r="L64" s="316"/>
      <c r="M64" s="316"/>
      <c r="N64" s="316"/>
      <c r="O64" s="316"/>
      <c r="P64" s="316"/>
      <c r="Q64" s="316"/>
      <c r="R64" s="316"/>
      <c r="S64" s="338"/>
      <c r="T64" s="338"/>
      <c r="U64" s="338"/>
      <c r="V64" s="338"/>
      <c r="W64" s="316"/>
    </row>
    <row r="65" spans="2:23" s="317" customFormat="1" ht="12.75" customHeight="1">
      <c r="B65" s="323"/>
      <c r="C65" s="323"/>
      <c r="D65" s="316"/>
      <c r="E65" s="316"/>
      <c r="F65" s="316"/>
      <c r="G65" s="316"/>
      <c r="H65" s="316"/>
      <c r="I65" s="316"/>
      <c r="J65" s="316"/>
      <c r="K65" s="316"/>
      <c r="L65" s="316"/>
      <c r="M65" s="316"/>
      <c r="N65" s="316"/>
      <c r="O65" s="316"/>
      <c r="P65" s="316"/>
      <c r="Q65" s="316"/>
      <c r="R65" s="316"/>
      <c r="S65" s="338"/>
      <c r="T65" s="338"/>
      <c r="U65" s="338"/>
      <c r="V65" s="338"/>
      <c r="W65" s="316"/>
    </row>
    <row r="66" spans="2:23" s="317" customFormat="1" ht="12.75" customHeight="1">
      <c r="B66" s="323"/>
      <c r="C66" s="323"/>
      <c r="D66" s="316"/>
      <c r="E66" s="316"/>
      <c r="F66" s="316"/>
      <c r="G66" s="316"/>
      <c r="H66" s="316"/>
      <c r="I66" s="316"/>
      <c r="J66" s="316"/>
      <c r="K66" s="316"/>
      <c r="L66" s="316"/>
      <c r="M66" s="316"/>
      <c r="N66" s="316"/>
      <c r="O66" s="316"/>
      <c r="P66" s="316"/>
      <c r="Q66" s="316"/>
      <c r="R66" s="316"/>
      <c r="S66" s="338"/>
      <c r="T66" s="338"/>
      <c r="U66" s="338"/>
      <c r="V66" s="338"/>
      <c r="W66" s="316"/>
    </row>
    <row r="67" spans="2:23" s="317" customFormat="1" ht="12.75" customHeight="1">
      <c r="B67" s="323"/>
      <c r="C67" s="323"/>
      <c r="D67" s="316"/>
      <c r="E67" s="316"/>
      <c r="F67" s="316"/>
      <c r="G67" s="316"/>
      <c r="H67" s="316"/>
      <c r="I67" s="316"/>
      <c r="J67" s="316"/>
      <c r="K67" s="316"/>
      <c r="L67" s="316"/>
      <c r="M67" s="316"/>
      <c r="N67" s="316"/>
      <c r="O67" s="316"/>
      <c r="P67" s="316"/>
      <c r="Q67" s="316"/>
      <c r="R67" s="316"/>
      <c r="S67" s="338"/>
      <c r="T67" s="338"/>
      <c r="U67" s="338"/>
      <c r="V67" s="338"/>
      <c r="W67" s="316"/>
    </row>
    <row r="68" spans="2:23" s="317" customFormat="1" ht="12.75" customHeight="1">
      <c r="B68" s="323"/>
      <c r="C68" s="323"/>
      <c r="D68" s="316"/>
      <c r="E68" s="316"/>
      <c r="F68" s="316"/>
      <c r="G68" s="316"/>
      <c r="H68" s="316"/>
      <c r="I68" s="316"/>
      <c r="J68" s="316"/>
      <c r="K68" s="316"/>
      <c r="L68" s="316"/>
      <c r="M68" s="316"/>
      <c r="N68" s="316"/>
      <c r="O68" s="316"/>
      <c r="P68" s="316"/>
      <c r="Q68" s="316"/>
      <c r="R68" s="316"/>
      <c r="S68" s="338"/>
      <c r="T68" s="338"/>
      <c r="U68" s="338"/>
      <c r="V68" s="338"/>
      <c r="W68" s="316"/>
    </row>
    <row r="69" spans="2:23" s="317" customFormat="1" ht="12.75" customHeight="1">
      <c r="B69" s="323"/>
      <c r="C69" s="323"/>
      <c r="D69" s="316"/>
      <c r="E69" s="316"/>
      <c r="F69" s="316"/>
      <c r="G69" s="316"/>
      <c r="H69" s="316"/>
      <c r="I69" s="316"/>
      <c r="J69" s="316"/>
      <c r="K69" s="316"/>
      <c r="L69" s="316"/>
      <c r="M69" s="316"/>
      <c r="N69" s="316"/>
      <c r="O69" s="316"/>
      <c r="P69" s="316"/>
      <c r="Q69" s="316"/>
      <c r="R69" s="316"/>
      <c r="S69" s="338"/>
      <c r="T69" s="338"/>
      <c r="U69" s="338"/>
      <c r="V69" s="338"/>
      <c r="W69" s="316"/>
    </row>
    <row r="70" spans="2:23" s="317" customFormat="1" ht="12.75" customHeight="1">
      <c r="B70" s="323"/>
      <c r="C70" s="323"/>
      <c r="D70" s="316"/>
      <c r="E70" s="316"/>
      <c r="F70" s="316"/>
      <c r="G70" s="316"/>
      <c r="H70" s="316"/>
      <c r="I70" s="316"/>
      <c r="J70" s="316"/>
      <c r="K70" s="316"/>
      <c r="L70" s="316"/>
      <c r="M70" s="316"/>
      <c r="N70" s="316"/>
      <c r="O70" s="316"/>
      <c r="P70" s="316"/>
      <c r="Q70" s="316"/>
      <c r="R70" s="316"/>
      <c r="S70" s="338"/>
      <c r="T70" s="338"/>
      <c r="U70" s="338"/>
      <c r="V70" s="338"/>
      <c r="W70" s="316"/>
    </row>
    <row r="71" spans="2:23" s="317" customFormat="1" ht="12.75" customHeight="1">
      <c r="B71" s="323"/>
      <c r="C71" s="323"/>
      <c r="D71" s="316"/>
      <c r="E71" s="316"/>
      <c r="F71" s="316"/>
      <c r="G71" s="316"/>
      <c r="H71" s="316"/>
      <c r="I71" s="316"/>
      <c r="J71" s="316"/>
      <c r="K71" s="316"/>
      <c r="L71" s="316"/>
      <c r="M71" s="316"/>
      <c r="N71" s="316"/>
      <c r="O71" s="316"/>
      <c r="P71" s="316"/>
      <c r="Q71" s="316"/>
      <c r="R71" s="316"/>
      <c r="S71" s="338"/>
      <c r="T71" s="338"/>
      <c r="U71" s="338"/>
      <c r="V71" s="338"/>
      <c r="W71" s="316"/>
    </row>
    <row r="72" spans="2:23" s="317" customFormat="1" ht="12.75" customHeight="1">
      <c r="B72" s="323"/>
      <c r="C72" s="323"/>
      <c r="D72" s="316"/>
      <c r="E72" s="316"/>
      <c r="F72" s="316"/>
      <c r="G72" s="316"/>
      <c r="H72" s="316"/>
      <c r="I72" s="316"/>
      <c r="J72" s="316"/>
      <c r="K72" s="316"/>
      <c r="L72" s="316"/>
      <c r="M72" s="316"/>
      <c r="N72" s="316"/>
      <c r="O72" s="316"/>
      <c r="P72" s="316"/>
      <c r="Q72" s="316"/>
      <c r="R72" s="316"/>
      <c r="S72" s="338"/>
      <c r="T72" s="338"/>
      <c r="U72" s="338"/>
      <c r="V72" s="338"/>
      <c r="W72" s="316"/>
    </row>
    <row r="73" spans="2:23" s="317" customFormat="1" ht="12.75" customHeight="1">
      <c r="B73" s="323"/>
      <c r="C73" s="323"/>
      <c r="D73" s="316"/>
      <c r="E73" s="316"/>
      <c r="F73" s="316"/>
      <c r="G73" s="316"/>
      <c r="H73" s="316"/>
      <c r="I73" s="316"/>
      <c r="J73" s="316"/>
      <c r="K73" s="316"/>
      <c r="L73" s="316"/>
      <c r="M73" s="316"/>
      <c r="N73" s="316"/>
      <c r="O73" s="316"/>
      <c r="P73" s="316"/>
      <c r="Q73" s="316"/>
      <c r="R73" s="316"/>
      <c r="S73" s="338"/>
      <c r="T73" s="338"/>
      <c r="U73" s="338"/>
      <c r="V73" s="338"/>
      <c r="W73" s="316"/>
    </row>
    <row r="74" spans="2:23" s="317" customFormat="1" ht="12.75" customHeight="1">
      <c r="B74" s="323"/>
      <c r="C74" s="323"/>
      <c r="D74" s="316"/>
      <c r="E74" s="316"/>
      <c r="F74" s="316"/>
      <c r="G74" s="316"/>
      <c r="H74" s="316"/>
      <c r="I74" s="316"/>
      <c r="J74" s="316"/>
      <c r="K74" s="316"/>
      <c r="L74" s="316"/>
      <c r="M74" s="316"/>
      <c r="N74" s="316"/>
      <c r="O74" s="316"/>
      <c r="P74" s="316"/>
      <c r="Q74" s="316"/>
      <c r="R74" s="316"/>
      <c r="S74" s="338"/>
      <c r="T74" s="338"/>
      <c r="U74" s="338"/>
      <c r="V74" s="338"/>
      <c r="W74" s="316"/>
    </row>
    <row r="75" spans="2:23" s="317" customFormat="1" ht="12.75" customHeight="1">
      <c r="B75" s="323"/>
      <c r="C75" s="323"/>
      <c r="D75" s="316"/>
      <c r="E75" s="316"/>
      <c r="F75" s="316"/>
      <c r="G75" s="316"/>
      <c r="H75" s="316"/>
      <c r="I75" s="316"/>
      <c r="J75" s="316"/>
      <c r="K75" s="316"/>
      <c r="L75" s="316"/>
      <c r="M75" s="316"/>
      <c r="N75" s="316"/>
      <c r="O75" s="316"/>
      <c r="P75" s="316"/>
      <c r="Q75" s="316"/>
      <c r="R75" s="316"/>
      <c r="S75" s="338"/>
      <c r="T75" s="338"/>
      <c r="U75" s="338"/>
      <c r="V75" s="338"/>
      <c r="W75" s="316"/>
    </row>
    <row r="76" spans="2:23" s="317" customFormat="1" ht="12.75" customHeight="1">
      <c r="B76" s="341"/>
      <c r="C76" s="341"/>
      <c r="S76" s="342"/>
      <c r="T76" s="342"/>
      <c r="U76" s="342"/>
      <c r="V76" s="342"/>
    </row>
    <row r="77" spans="2:23" s="317" customFormat="1" ht="15">
      <c r="B77" s="341"/>
      <c r="C77" s="341"/>
      <c r="S77" s="342"/>
      <c r="T77" s="342"/>
      <c r="U77" s="342"/>
      <c r="V77" s="342"/>
    </row>
    <row r="78" spans="2:23" s="317" customFormat="1" ht="15">
      <c r="B78" s="341"/>
      <c r="C78" s="341"/>
      <c r="S78" s="342"/>
      <c r="T78" s="342"/>
      <c r="U78" s="342"/>
      <c r="V78" s="342"/>
    </row>
    <row r="79" spans="2:23" s="317" customFormat="1" ht="15">
      <c r="B79" s="341"/>
      <c r="C79" s="341"/>
      <c r="S79" s="342"/>
      <c r="T79" s="342"/>
      <c r="U79" s="342"/>
      <c r="V79" s="342"/>
    </row>
    <row r="80" spans="2:23" s="317" customFormat="1" ht="15">
      <c r="B80" s="341"/>
      <c r="C80" s="341"/>
      <c r="S80" s="342"/>
      <c r="T80" s="342"/>
      <c r="U80" s="342"/>
      <c r="V80" s="342"/>
    </row>
    <row r="81" spans="2:22" s="317" customFormat="1" ht="15">
      <c r="B81" s="341"/>
      <c r="C81" s="341"/>
      <c r="S81" s="342"/>
      <c r="T81" s="342"/>
      <c r="U81" s="342"/>
      <c r="V81" s="342"/>
    </row>
    <row r="82" spans="2:22" s="317" customFormat="1" ht="15">
      <c r="B82" s="341"/>
      <c r="C82" s="341"/>
      <c r="S82" s="342"/>
      <c r="T82" s="342"/>
      <c r="U82" s="342"/>
      <c r="V82" s="342"/>
    </row>
    <row r="83" spans="2:22" s="317" customFormat="1" ht="15">
      <c r="B83" s="341"/>
      <c r="C83" s="341"/>
      <c r="S83" s="342"/>
      <c r="T83" s="342"/>
      <c r="U83" s="342"/>
      <c r="V83" s="342"/>
    </row>
    <row r="84" spans="2:22" s="317" customFormat="1" ht="15">
      <c r="B84" s="341"/>
      <c r="C84" s="341"/>
      <c r="S84" s="342"/>
      <c r="T84" s="342"/>
      <c r="U84" s="342"/>
      <c r="V84" s="342"/>
    </row>
    <row r="85" spans="2:22" s="317" customFormat="1" ht="15">
      <c r="B85" s="341"/>
      <c r="C85" s="341"/>
      <c r="S85" s="342"/>
      <c r="T85" s="342"/>
      <c r="U85" s="342"/>
      <c r="V85" s="342"/>
    </row>
    <row r="86" spans="2:22" s="317" customFormat="1" ht="15">
      <c r="B86" s="341"/>
      <c r="C86" s="341"/>
      <c r="S86" s="342"/>
      <c r="T86" s="342"/>
      <c r="U86" s="342"/>
      <c r="V86" s="342"/>
    </row>
    <row r="87" spans="2:22" s="317" customFormat="1" ht="15">
      <c r="B87" s="341"/>
      <c r="C87" s="341"/>
      <c r="S87" s="342"/>
      <c r="T87" s="342"/>
      <c r="U87" s="342"/>
      <c r="V87" s="342"/>
    </row>
    <row r="88" spans="2:22" s="317" customFormat="1" ht="15">
      <c r="B88" s="341"/>
      <c r="C88" s="341"/>
      <c r="S88" s="342"/>
      <c r="T88" s="342"/>
      <c r="U88" s="342"/>
      <c r="V88" s="342"/>
    </row>
    <row r="89" spans="2:22" s="317" customFormat="1" ht="15">
      <c r="B89" s="341"/>
      <c r="C89" s="341"/>
    </row>
    <row r="90" spans="2:22" s="317" customFormat="1" ht="15">
      <c r="B90" s="341"/>
      <c r="C90" s="341"/>
    </row>
    <row r="91" spans="2:22" s="317" customFormat="1" ht="15">
      <c r="B91" s="341"/>
      <c r="C91" s="341"/>
    </row>
    <row r="92" spans="2:22" s="317" customFormat="1" ht="15">
      <c r="B92" s="341"/>
      <c r="C92" s="341"/>
    </row>
    <row r="93" spans="2:22" s="317" customFormat="1" ht="15">
      <c r="B93" s="341"/>
      <c r="C93" s="341"/>
    </row>
    <row r="94" spans="2:22" s="317" customFormat="1" ht="15">
      <c r="B94" s="341"/>
      <c r="C94" s="341"/>
    </row>
    <row r="95" spans="2:22" s="317" customFormat="1" ht="15">
      <c r="B95" s="341"/>
      <c r="C95" s="341"/>
    </row>
    <row r="96" spans="2:22" s="317" customFormat="1" ht="15">
      <c r="B96" s="341"/>
      <c r="C96" s="341"/>
    </row>
    <row r="97" spans="2:3" s="317" customFormat="1" ht="15">
      <c r="B97" s="341"/>
      <c r="C97" s="341"/>
    </row>
    <row r="98" spans="2:3" s="317" customFormat="1" ht="15">
      <c r="B98" s="341"/>
      <c r="C98" s="341"/>
    </row>
    <row r="99" spans="2:3" s="317" customFormat="1" ht="15">
      <c r="B99" s="341"/>
      <c r="C99" s="341"/>
    </row>
    <row r="100" spans="2:3" s="317" customFormat="1" ht="15">
      <c r="B100" s="341"/>
      <c r="C100" s="341"/>
    </row>
    <row r="101" spans="2:3" s="317" customFormat="1" ht="15">
      <c r="B101" s="341"/>
      <c r="C101" s="341"/>
    </row>
    <row r="102" spans="2:3" s="317" customFormat="1" ht="15">
      <c r="B102" s="341"/>
      <c r="C102" s="341"/>
    </row>
    <row r="103" spans="2:3" s="317" customFormat="1" ht="15">
      <c r="B103" s="341"/>
      <c r="C103" s="341"/>
    </row>
    <row r="104" spans="2:3" s="317" customFormat="1" ht="15">
      <c r="B104" s="341"/>
      <c r="C104" s="341"/>
    </row>
    <row r="105" spans="2:3" s="317" customFormat="1" ht="15">
      <c r="B105" s="341"/>
      <c r="C105" s="341"/>
    </row>
    <row r="106" spans="2:3" s="317" customFormat="1" ht="15">
      <c r="B106" s="341"/>
      <c r="C106" s="341"/>
    </row>
    <row r="107" spans="2:3" s="317" customFormat="1" ht="15">
      <c r="B107" s="341"/>
      <c r="C107" s="341"/>
    </row>
    <row r="108" spans="2:3" s="317" customFormat="1" ht="15">
      <c r="B108" s="341"/>
      <c r="C108" s="341"/>
    </row>
    <row r="109" spans="2:3" s="317" customFormat="1" ht="15">
      <c r="B109" s="341"/>
      <c r="C109" s="341"/>
    </row>
    <row r="110" spans="2:3" s="317" customFormat="1" ht="15">
      <c r="B110" s="341"/>
      <c r="C110" s="341"/>
    </row>
    <row r="111" spans="2:3" s="317" customFormat="1" ht="15">
      <c r="B111" s="341"/>
      <c r="C111" s="341"/>
    </row>
    <row r="112" spans="2:3" s="317" customFormat="1" ht="15">
      <c r="B112" s="341"/>
      <c r="C112" s="341"/>
    </row>
    <row r="113" spans="2:3" s="317" customFormat="1" ht="15">
      <c r="B113" s="341"/>
      <c r="C113" s="341"/>
    </row>
    <row r="114" spans="2:3">
      <c r="B114" s="343"/>
      <c r="C114" s="343"/>
    </row>
    <row r="115" spans="2:3">
      <c r="B115" s="343"/>
      <c r="C115" s="343"/>
    </row>
    <row r="116" spans="2:3">
      <c r="B116" s="343"/>
      <c r="C116" s="343"/>
    </row>
    <row r="117" spans="2:3">
      <c r="B117" s="343"/>
      <c r="C117" s="343"/>
    </row>
    <row r="118" spans="2:3">
      <c r="B118" s="343"/>
      <c r="C118" s="343"/>
    </row>
    <row r="119" spans="2:3">
      <c r="B119" s="343"/>
      <c r="C119" s="343"/>
    </row>
  </sheetData>
  <sheetProtection algorithmName="SHA-512" hashValue="YTDojOxq4ff+zT5n43QCB6eXsxqxtdOOxHAN8GnSXCp2+43ifcQDGPGiMKOZ5eToQkjcUggax6LGJA92O1JC5A==" saltValue="iRL2uJwoqbBqXzQ6vOyd6g==" spinCount="100000" sheet="1" objects="1" scenarios="1" selectLockedCells="1" selectUnlockedCells="1"/>
  <dataConsolidate/>
  <mergeCells count="288">
    <mergeCell ref="H13:J13"/>
    <mergeCell ref="K13:M13"/>
    <mergeCell ref="N13:O13"/>
    <mergeCell ref="P13:R13"/>
    <mergeCell ref="T13:V13"/>
    <mergeCell ref="B11:V11"/>
    <mergeCell ref="C13:D13"/>
    <mergeCell ref="E13:F13"/>
    <mergeCell ref="B9:D9"/>
    <mergeCell ref="F9:I9"/>
    <mergeCell ref="R7:T7"/>
    <mergeCell ref="U7:V7"/>
    <mergeCell ref="L9:N9"/>
    <mergeCell ref="O9:Q9"/>
    <mergeCell ref="R9:T9"/>
    <mergeCell ref="U9:V9"/>
    <mergeCell ref="J8:K8"/>
    <mergeCell ref="L8:N8"/>
    <mergeCell ref="O8:Q8"/>
    <mergeCell ref="R8:T8"/>
    <mergeCell ref="U8:V8"/>
    <mergeCell ref="J9:K9"/>
    <mergeCell ref="B48:D48"/>
    <mergeCell ref="F48:K48"/>
    <mergeCell ref="M48:V48"/>
    <mergeCell ref="B49:D50"/>
    <mergeCell ref="E49:F49"/>
    <mergeCell ref="G49:H49"/>
    <mergeCell ref="I49:J49"/>
    <mergeCell ref="K49:L49"/>
    <mergeCell ref="M49:V52"/>
    <mergeCell ref="E50:F50"/>
    <mergeCell ref="I52:J52"/>
    <mergeCell ref="K52:L52"/>
    <mergeCell ref="G50:H50"/>
    <mergeCell ref="I50:J50"/>
    <mergeCell ref="K50:L50"/>
    <mergeCell ref="B51:D52"/>
    <mergeCell ref="E51:F51"/>
    <mergeCell ref="G51:H51"/>
    <mergeCell ref="I51:J51"/>
    <mergeCell ref="K51:L51"/>
    <mergeCell ref="E52:F52"/>
    <mergeCell ref="G52:H52"/>
    <mergeCell ref="B45:H45"/>
    <mergeCell ref="I45:L45"/>
    <mergeCell ref="M45:O45"/>
    <mergeCell ref="P45:R45"/>
    <mergeCell ref="S45:V45"/>
    <mergeCell ref="B46:H46"/>
    <mergeCell ref="I46:L46"/>
    <mergeCell ref="M46:O46"/>
    <mergeCell ref="P46:R46"/>
    <mergeCell ref="S46:V46"/>
    <mergeCell ref="C43:D43"/>
    <mergeCell ref="E43:F43"/>
    <mergeCell ref="C42:D42"/>
    <mergeCell ref="E42:F42"/>
    <mergeCell ref="H42:J42"/>
    <mergeCell ref="K42:M42"/>
    <mergeCell ref="N42:O42"/>
    <mergeCell ref="P42:R42"/>
    <mergeCell ref="T42:V42"/>
    <mergeCell ref="H43:J43"/>
    <mergeCell ref="K43:M43"/>
    <mergeCell ref="N43:O43"/>
    <mergeCell ref="P43:R43"/>
    <mergeCell ref="T43:V43"/>
    <mergeCell ref="C41:D41"/>
    <mergeCell ref="E41:F41"/>
    <mergeCell ref="C40:D40"/>
    <mergeCell ref="E40:F40"/>
    <mergeCell ref="H40:J40"/>
    <mergeCell ref="K40:M40"/>
    <mergeCell ref="N40:O40"/>
    <mergeCell ref="P40:R40"/>
    <mergeCell ref="T40:V40"/>
    <mergeCell ref="H41:J41"/>
    <mergeCell ref="K41:M41"/>
    <mergeCell ref="N41:O41"/>
    <mergeCell ref="P41:R41"/>
    <mergeCell ref="T41:V41"/>
    <mergeCell ref="C39:D39"/>
    <mergeCell ref="E39:F39"/>
    <mergeCell ref="C38:D38"/>
    <mergeCell ref="E38:F38"/>
    <mergeCell ref="H38:J38"/>
    <mergeCell ref="K38:M38"/>
    <mergeCell ref="N38:O38"/>
    <mergeCell ref="P38:R38"/>
    <mergeCell ref="T38:V38"/>
    <mergeCell ref="H39:J39"/>
    <mergeCell ref="K39:M39"/>
    <mergeCell ref="N39:O39"/>
    <mergeCell ref="P39:R39"/>
    <mergeCell ref="T39:V39"/>
    <mergeCell ref="C37:D37"/>
    <mergeCell ref="E37:F37"/>
    <mergeCell ref="C36:D36"/>
    <mergeCell ref="E36:F36"/>
    <mergeCell ref="H36:J36"/>
    <mergeCell ref="K36:M36"/>
    <mergeCell ref="N36:O36"/>
    <mergeCell ref="P36:R36"/>
    <mergeCell ref="T36:V36"/>
    <mergeCell ref="H37:J37"/>
    <mergeCell ref="K37:M37"/>
    <mergeCell ref="N37:O37"/>
    <mergeCell ref="P37:R37"/>
    <mergeCell ref="T37:V37"/>
    <mergeCell ref="C35:D35"/>
    <mergeCell ref="E35:F35"/>
    <mergeCell ref="C34:D34"/>
    <mergeCell ref="E34:F34"/>
    <mergeCell ref="H34:J34"/>
    <mergeCell ref="K34:M34"/>
    <mergeCell ref="N34:O34"/>
    <mergeCell ref="P34:R34"/>
    <mergeCell ref="T34:V34"/>
    <mergeCell ref="H35:J35"/>
    <mergeCell ref="K35:M35"/>
    <mergeCell ref="N35:O35"/>
    <mergeCell ref="P35:R35"/>
    <mergeCell ref="T35:V35"/>
    <mergeCell ref="C33:D33"/>
    <mergeCell ref="E33:F33"/>
    <mergeCell ref="C32:D32"/>
    <mergeCell ref="E32:F32"/>
    <mergeCell ref="H32:J32"/>
    <mergeCell ref="K32:M32"/>
    <mergeCell ref="N32:O32"/>
    <mergeCell ref="P32:R32"/>
    <mergeCell ref="T32:V32"/>
    <mergeCell ref="H33:J33"/>
    <mergeCell ref="K33:M33"/>
    <mergeCell ref="N33:O33"/>
    <mergeCell ref="P33:R33"/>
    <mergeCell ref="T33:V33"/>
    <mergeCell ref="C31:D31"/>
    <mergeCell ref="E31:F31"/>
    <mergeCell ref="C30:D30"/>
    <mergeCell ref="E30:F30"/>
    <mergeCell ref="H30:J30"/>
    <mergeCell ref="K30:M30"/>
    <mergeCell ref="N30:O30"/>
    <mergeCell ref="P30:R30"/>
    <mergeCell ref="T30:V30"/>
    <mergeCell ref="H31:J31"/>
    <mergeCell ref="K31:M31"/>
    <mergeCell ref="N31:O31"/>
    <mergeCell ref="P31:R31"/>
    <mergeCell ref="T31:V31"/>
    <mergeCell ref="C29:D29"/>
    <mergeCell ref="E29:F29"/>
    <mergeCell ref="C28:D28"/>
    <mergeCell ref="E28:F28"/>
    <mergeCell ref="H28:J28"/>
    <mergeCell ref="K28:M28"/>
    <mergeCell ref="N28:O28"/>
    <mergeCell ref="P28:R28"/>
    <mergeCell ref="T28:V28"/>
    <mergeCell ref="H29:J29"/>
    <mergeCell ref="K29:M29"/>
    <mergeCell ref="N29:O29"/>
    <mergeCell ref="P29:R29"/>
    <mergeCell ref="T29:V29"/>
    <mergeCell ref="C27:D27"/>
    <mergeCell ref="E27:F27"/>
    <mergeCell ref="C26:D26"/>
    <mergeCell ref="E26:F26"/>
    <mergeCell ref="H26:J26"/>
    <mergeCell ref="K26:M26"/>
    <mergeCell ref="N26:O26"/>
    <mergeCell ref="P26:R26"/>
    <mergeCell ref="T26:V26"/>
    <mergeCell ref="H27:J27"/>
    <mergeCell ref="K27:M27"/>
    <mergeCell ref="N27:O27"/>
    <mergeCell ref="P27:R27"/>
    <mergeCell ref="T27:V27"/>
    <mergeCell ref="C25:D25"/>
    <mergeCell ref="E25:F25"/>
    <mergeCell ref="C24:D24"/>
    <mergeCell ref="E24:F24"/>
    <mergeCell ref="H24:J24"/>
    <mergeCell ref="K24:M24"/>
    <mergeCell ref="N24:O24"/>
    <mergeCell ref="P24:R24"/>
    <mergeCell ref="T24:V24"/>
    <mergeCell ref="H25:J25"/>
    <mergeCell ref="K25:M25"/>
    <mergeCell ref="N25:O25"/>
    <mergeCell ref="P25:R25"/>
    <mergeCell ref="T25:V25"/>
    <mergeCell ref="C23:D23"/>
    <mergeCell ref="E23:F23"/>
    <mergeCell ref="C22:D22"/>
    <mergeCell ref="E22:F22"/>
    <mergeCell ref="H22:J22"/>
    <mergeCell ref="K22:M22"/>
    <mergeCell ref="N22:O22"/>
    <mergeCell ref="P22:R22"/>
    <mergeCell ref="T22:V22"/>
    <mergeCell ref="H23:J23"/>
    <mergeCell ref="K23:M23"/>
    <mergeCell ref="N23:O23"/>
    <mergeCell ref="P23:R23"/>
    <mergeCell ref="T23:V23"/>
    <mergeCell ref="C21:D21"/>
    <mergeCell ref="E21:F21"/>
    <mergeCell ref="C20:D20"/>
    <mergeCell ref="E20:F20"/>
    <mergeCell ref="H20:J20"/>
    <mergeCell ref="K20:M20"/>
    <mergeCell ref="N20:O20"/>
    <mergeCell ref="P20:R20"/>
    <mergeCell ref="T20:V20"/>
    <mergeCell ref="H21:J21"/>
    <mergeCell ref="K21:M21"/>
    <mergeCell ref="N21:O21"/>
    <mergeCell ref="P21:R21"/>
    <mergeCell ref="T21:V21"/>
    <mergeCell ref="C19:D19"/>
    <mergeCell ref="E19:F19"/>
    <mergeCell ref="C18:D18"/>
    <mergeCell ref="E18:F18"/>
    <mergeCell ref="H18:J18"/>
    <mergeCell ref="K18:M18"/>
    <mergeCell ref="N18:O18"/>
    <mergeCell ref="P18:R18"/>
    <mergeCell ref="T18:V18"/>
    <mergeCell ref="H19:J19"/>
    <mergeCell ref="K19:M19"/>
    <mergeCell ref="N19:O19"/>
    <mergeCell ref="P19:R19"/>
    <mergeCell ref="T19:V19"/>
    <mergeCell ref="C17:D17"/>
    <mergeCell ref="E17:F17"/>
    <mergeCell ref="C16:D16"/>
    <mergeCell ref="E16:F16"/>
    <mergeCell ref="H16:J16"/>
    <mergeCell ref="K16:M16"/>
    <mergeCell ref="N16:O16"/>
    <mergeCell ref="P16:R16"/>
    <mergeCell ref="T16:V16"/>
    <mergeCell ref="H17:J17"/>
    <mergeCell ref="K17:M17"/>
    <mergeCell ref="N17:O17"/>
    <mergeCell ref="P17:R17"/>
    <mergeCell ref="T17:V17"/>
    <mergeCell ref="C15:D15"/>
    <mergeCell ref="E15:F15"/>
    <mergeCell ref="C14:D14"/>
    <mergeCell ref="E14:F14"/>
    <mergeCell ref="H14:J14"/>
    <mergeCell ref="K14:M14"/>
    <mergeCell ref="N14:O14"/>
    <mergeCell ref="P14:R14"/>
    <mergeCell ref="T14:V14"/>
    <mergeCell ref="H15:J15"/>
    <mergeCell ref="K15:M15"/>
    <mergeCell ref="N15:O15"/>
    <mergeCell ref="P15:R15"/>
    <mergeCell ref="T15:V15"/>
    <mergeCell ref="B6:D6"/>
    <mergeCell ref="F6:I6"/>
    <mergeCell ref="A1:A12"/>
    <mergeCell ref="B1:V1"/>
    <mergeCell ref="B3:D3"/>
    <mergeCell ref="E3:G3"/>
    <mergeCell ref="H3:I3"/>
    <mergeCell ref="J3:L3"/>
    <mergeCell ref="B4:D4"/>
    <mergeCell ref="E4:O4"/>
    <mergeCell ref="B5:D5"/>
    <mergeCell ref="E5:O5"/>
    <mergeCell ref="B8:D8"/>
    <mergeCell ref="F8:I8"/>
    <mergeCell ref="B7:D7"/>
    <mergeCell ref="F7:I7"/>
    <mergeCell ref="J6:K6"/>
    <mergeCell ref="L6:N6"/>
    <mergeCell ref="O6:Q6"/>
    <mergeCell ref="R6:T6"/>
    <mergeCell ref="U6:V6"/>
    <mergeCell ref="J7:K7"/>
    <mergeCell ref="L7:N7"/>
    <mergeCell ref="O7:Q7"/>
  </mergeCells>
  <phoneticPr fontId="5"/>
  <conditionalFormatting sqref="K14:K43 P14:V43 E14:G26 E28:G43 H14:H43 A14:C43">
    <cfRule type="expression" dxfId="2" priority="1">
      <formula>$AE14="1"</formula>
    </cfRule>
  </conditionalFormatting>
  <conditionalFormatting sqref="E27:G27">
    <cfRule type="expression" dxfId="1" priority="2">
      <formula>$AE27="1"</formula>
    </cfRule>
  </conditionalFormatting>
  <dataValidations count="1">
    <dataValidation type="list" allowBlank="1" showInputMessage="1" showErrorMessage="1" sqref="U7:V9" xr:uid="{00000000-0002-0000-0900-000000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6">
    <tabColor rgb="FFFFFF00"/>
  </sheetPr>
  <dimension ref="A1:Q25"/>
  <sheetViews>
    <sheetView zoomScale="80" zoomScaleNormal="80" workbookViewId="0">
      <selection activeCell="V19" sqref="V19"/>
    </sheetView>
  </sheetViews>
  <sheetFormatPr defaultColWidth="9" defaultRowHeight="13"/>
  <cols>
    <col min="1" max="1" width="10.6328125" customWidth="1"/>
    <col min="2" max="2" width="4.08984375" customWidth="1"/>
    <col min="3" max="3" width="10.6328125" customWidth="1"/>
    <col min="4" max="4" width="4.08984375" customWidth="1"/>
    <col min="5" max="5" width="10.6328125" customWidth="1"/>
    <col min="6" max="6" width="4.08984375" customWidth="1"/>
    <col min="7" max="7" width="10.6328125" customWidth="1"/>
    <col min="8" max="8" width="4.08984375" customWidth="1"/>
    <col min="9" max="9" width="10.6328125" customWidth="1"/>
    <col min="10" max="10" width="4.08984375" customWidth="1"/>
    <col min="11" max="11" width="10.6328125" customWidth="1"/>
  </cols>
  <sheetData>
    <row r="1" spans="1:17" ht="37.5" customHeight="1">
      <c r="B1" s="982"/>
      <c r="C1" s="982"/>
      <c r="D1" s="982"/>
      <c r="E1" s="982"/>
      <c r="F1" s="982"/>
      <c r="G1" s="982"/>
      <c r="H1" s="164"/>
      <c r="I1" s="981">
        <v>0</v>
      </c>
      <c r="J1" s="981"/>
      <c r="K1" s="981"/>
    </row>
    <row r="2" spans="1:17" ht="14.25" customHeight="1">
      <c r="A2" s="165"/>
      <c r="B2" s="165"/>
      <c r="C2" s="165"/>
      <c r="D2" s="165"/>
      <c r="E2" s="165"/>
      <c r="F2" s="165"/>
      <c r="G2" s="165"/>
      <c r="H2" s="165"/>
      <c r="I2" s="166"/>
      <c r="J2" s="165"/>
      <c r="K2" s="165"/>
    </row>
    <row r="3" spans="1:17" ht="85" customHeight="1">
      <c r="A3" s="167"/>
      <c r="C3" s="175"/>
      <c r="D3" s="168"/>
      <c r="E3" s="175"/>
      <c r="F3" s="169"/>
      <c r="G3" s="175"/>
      <c r="H3" s="169"/>
      <c r="I3" s="175"/>
      <c r="J3" s="169"/>
      <c r="K3" s="175"/>
      <c r="M3" s="24" t="s">
        <v>463</v>
      </c>
      <c r="O3" s="170"/>
      <c r="P3" s="170"/>
      <c r="Q3" s="170"/>
    </row>
    <row r="4" spans="1:17" ht="15" customHeight="1">
      <c r="A4" s="171" t="s">
        <v>202</v>
      </c>
      <c r="B4" s="172"/>
      <c r="C4" s="171" t="s">
        <v>341</v>
      </c>
      <c r="D4" s="172"/>
      <c r="E4" s="171" t="s">
        <v>340</v>
      </c>
      <c r="F4" s="172"/>
      <c r="G4" s="171" t="s">
        <v>339</v>
      </c>
      <c r="H4" s="172"/>
      <c r="I4" s="171" t="s">
        <v>204</v>
      </c>
      <c r="J4" s="172"/>
      <c r="K4" s="171" t="s">
        <v>64</v>
      </c>
      <c r="M4" s="170"/>
      <c r="N4" s="170"/>
      <c r="O4" s="170"/>
      <c r="P4" s="170"/>
      <c r="Q4" s="170"/>
    </row>
    <row r="5" spans="1:17" ht="15" customHeight="1">
      <c r="A5" s="173">
        <f>【入力用】東西・全日本インカレ申込書!F6</f>
        <v>0</v>
      </c>
      <c r="B5" s="174"/>
      <c r="C5" s="173">
        <f>【入力用】東西・全日本インカレ申込書!F7</f>
        <v>0</v>
      </c>
      <c r="D5" s="174"/>
      <c r="E5" s="173">
        <f>【入力用】東西・全日本インカレ申込書!F8</f>
        <v>0</v>
      </c>
      <c r="F5" s="174"/>
      <c r="G5" s="173">
        <f>【入力用】東西・全日本インカレ申込書!F9</f>
        <v>0</v>
      </c>
      <c r="H5" s="174"/>
      <c r="I5" s="173">
        <f>【入力用】東西・全日本インカレ申込書!O6</f>
        <v>0</v>
      </c>
      <c r="J5" s="174"/>
      <c r="K5" s="173">
        <f>【入力用】東西・全日本インカレ申込書!O7</f>
        <v>0</v>
      </c>
      <c r="M5" s="170"/>
      <c r="N5" s="170"/>
      <c r="O5" s="170"/>
      <c r="P5" s="170"/>
      <c r="Q5" s="170"/>
    </row>
    <row r="6" spans="1:17" ht="8.25" customHeight="1">
      <c r="A6" s="168"/>
      <c r="B6" s="168"/>
      <c r="C6" s="168"/>
      <c r="D6" s="168"/>
      <c r="E6" s="168"/>
      <c r="F6" s="168"/>
      <c r="G6" s="168"/>
      <c r="H6" s="168"/>
      <c r="I6" s="168"/>
      <c r="J6" s="168"/>
      <c r="K6" s="168"/>
      <c r="M6" s="170"/>
      <c r="N6" s="170"/>
      <c r="O6" s="170"/>
      <c r="P6" s="170"/>
      <c r="Q6" s="170"/>
    </row>
    <row r="7" spans="1:17" ht="85" customHeight="1">
      <c r="A7" s="175"/>
      <c r="B7" s="169"/>
      <c r="C7" s="175"/>
      <c r="D7" s="169"/>
      <c r="E7" s="175"/>
      <c r="F7" s="169"/>
      <c r="G7" s="175"/>
      <c r="H7" s="169"/>
      <c r="I7" s="175"/>
      <c r="J7" s="169"/>
      <c r="K7" s="175"/>
      <c r="M7" s="170"/>
      <c r="N7" s="170"/>
      <c r="O7" s="170"/>
      <c r="P7" s="170"/>
      <c r="Q7" s="170"/>
    </row>
    <row r="8" spans="1:17" ht="15" customHeight="1">
      <c r="A8" s="171" t="str">
        <f>【入力用】東西・全日本インカレ申込書!C14</f>
        <v/>
      </c>
      <c r="B8" s="172"/>
      <c r="C8" s="171" t="str">
        <f>【入力用】東西・全日本インカレ申込書!C15</f>
        <v/>
      </c>
      <c r="D8" s="172"/>
      <c r="E8" s="171" t="str">
        <f>【入力用】東西・全日本インカレ申込書!C16</f>
        <v/>
      </c>
      <c r="F8" s="172"/>
      <c r="G8" s="171" t="str">
        <f>【入力用】東西・全日本インカレ申込書!C17</f>
        <v/>
      </c>
      <c r="H8" s="172"/>
      <c r="I8" s="171" t="str">
        <f>【入力用】東西・全日本インカレ申込書!C18</f>
        <v/>
      </c>
      <c r="J8" s="172"/>
      <c r="K8" s="171" t="str">
        <f>【入力用】東西・全日本インカレ申込書!C19</f>
        <v/>
      </c>
    </row>
    <row r="9" spans="1:17" ht="15" customHeight="1">
      <c r="A9" s="173" t="str">
        <f>【入力用】東西・全日本インカレ申込書!H14</f>
        <v/>
      </c>
      <c r="B9" s="174"/>
      <c r="C9" s="173" t="str">
        <f>【入力用】東西・全日本インカレ申込書!H15</f>
        <v/>
      </c>
      <c r="D9" s="174"/>
      <c r="E9" s="173" t="str">
        <f>【入力用】東西・全日本インカレ申込書!H16</f>
        <v/>
      </c>
      <c r="F9" s="174"/>
      <c r="G9" s="173" t="str">
        <f>【入力用】東西・全日本インカレ申込書!H17</f>
        <v/>
      </c>
      <c r="H9" s="174"/>
      <c r="I9" s="173" t="str">
        <f>【入力用】東西・全日本インカレ申込書!H18</f>
        <v/>
      </c>
      <c r="J9" s="174"/>
      <c r="K9" s="173" t="str">
        <f>【入力用】東西・全日本インカレ申込書!H19</f>
        <v/>
      </c>
    </row>
    <row r="10" spans="1:17" ht="8.25" customHeight="1">
      <c r="A10" s="168"/>
      <c r="B10" s="168"/>
      <c r="C10" s="168"/>
      <c r="D10" s="168"/>
      <c r="E10" s="168"/>
      <c r="F10" s="168"/>
      <c r="G10" s="168"/>
      <c r="H10" s="168"/>
      <c r="I10" s="168"/>
      <c r="J10" s="168"/>
      <c r="K10" s="168"/>
    </row>
    <row r="11" spans="1:17" ht="85" customHeight="1">
      <c r="A11" s="175"/>
      <c r="B11" s="169"/>
      <c r="C11" s="175"/>
      <c r="D11" s="169"/>
      <c r="E11" s="175"/>
      <c r="F11" s="169"/>
      <c r="G11" s="175"/>
      <c r="H11" s="169"/>
      <c r="I11" s="175"/>
      <c r="J11" s="169"/>
      <c r="K11" s="175"/>
    </row>
    <row r="12" spans="1:17" ht="15" customHeight="1">
      <c r="A12" s="171" t="str">
        <f>【入力用】東西・全日本インカレ申込書!C20</f>
        <v/>
      </c>
      <c r="B12" s="172"/>
      <c r="C12" s="171" t="str">
        <f>【入力用】東西・全日本インカレ申込書!C21</f>
        <v/>
      </c>
      <c r="D12" s="172"/>
      <c r="E12" s="171" t="str">
        <f>【入力用】東西・全日本インカレ申込書!C22</f>
        <v/>
      </c>
      <c r="F12" s="172"/>
      <c r="G12" s="171" t="str">
        <f>【入力用】東西・全日本インカレ申込書!C23</f>
        <v/>
      </c>
      <c r="H12" s="172"/>
      <c r="I12" s="171" t="str">
        <f>【入力用】東西・全日本インカレ申込書!C24</f>
        <v/>
      </c>
      <c r="J12" s="172"/>
      <c r="K12" s="171" t="str">
        <f>【入力用】東西・全日本インカレ申込書!C25</f>
        <v/>
      </c>
    </row>
    <row r="13" spans="1:17" ht="15" customHeight="1">
      <c r="A13" s="173" t="str">
        <f>【入力用】東西・全日本インカレ申込書!H20</f>
        <v/>
      </c>
      <c r="B13" s="174"/>
      <c r="C13" s="173" t="str">
        <f>【入力用】東西・全日本インカレ申込書!H21</f>
        <v/>
      </c>
      <c r="D13" s="174"/>
      <c r="E13" s="173" t="str">
        <f>【入力用】東西・全日本インカレ申込書!H22</f>
        <v/>
      </c>
      <c r="F13" s="174"/>
      <c r="G13" s="173" t="str">
        <f>【入力用】東西・全日本インカレ申込書!H23</f>
        <v/>
      </c>
      <c r="H13" s="174"/>
      <c r="I13" s="173" t="str">
        <f>【入力用】東西・全日本インカレ申込書!H24</f>
        <v/>
      </c>
      <c r="J13" s="174"/>
      <c r="K13" s="173" t="str">
        <f>【入力用】東西・全日本インカレ申込書!H25</f>
        <v/>
      </c>
    </row>
    <row r="14" spans="1:17" ht="8.25" customHeight="1">
      <c r="A14" s="168"/>
      <c r="B14" s="168"/>
      <c r="C14" s="168"/>
      <c r="D14" s="168"/>
      <c r="E14" s="168"/>
      <c r="F14" s="168"/>
      <c r="G14" s="168"/>
      <c r="H14" s="168"/>
      <c r="I14" s="168"/>
      <c r="J14" s="168"/>
      <c r="K14" s="168"/>
    </row>
    <row r="15" spans="1:17" ht="85" customHeight="1">
      <c r="A15" s="175"/>
      <c r="B15" s="169"/>
      <c r="C15" s="175"/>
      <c r="D15" s="169"/>
      <c r="E15" s="175"/>
      <c r="F15" s="169"/>
      <c r="G15" s="175"/>
      <c r="H15" s="169"/>
      <c r="I15" s="175"/>
      <c r="J15" s="169"/>
      <c r="K15" s="175"/>
    </row>
    <row r="16" spans="1:17" ht="15" customHeight="1">
      <c r="A16" s="171" t="str">
        <f>【入力用】東西・全日本インカレ申込書!C26</f>
        <v/>
      </c>
      <c r="B16" s="172"/>
      <c r="C16" s="171" t="str">
        <f>【入力用】東西・全日本インカレ申込書!C27</f>
        <v/>
      </c>
      <c r="D16" s="172"/>
      <c r="E16" s="171" t="str">
        <f>【入力用】東西・全日本インカレ申込書!C28</f>
        <v/>
      </c>
      <c r="F16" s="172"/>
      <c r="G16" s="171" t="str">
        <f>【入力用】東西・全日本インカレ申込書!C29</f>
        <v/>
      </c>
      <c r="H16" s="172"/>
      <c r="I16" s="171" t="str">
        <f>【入力用】東西・全日本インカレ申込書!C30</f>
        <v/>
      </c>
      <c r="J16" s="172"/>
      <c r="K16" s="171" t="str">
        <f>【入力用】東西・全日本インカレ申込書!C31</f>
        <v/>
      </c>
    </row>
    <row r="17" spans="1:11" ht="15" customHeight="1">
      <c r="A17" s="173" t="str">
        <f>【入力用】東西・全日本インカレ申込書!H26</f>
        <v/>
      </c>
      <c r="B17" s="174"/>
      <c r="C17" s="173" t="str">
        <f>【入力用】東西・全日本インカレ申込書!H27</f>
        <v/>
      </c>
      <c r="D17" s="174"/>
      <c r="E17" s="173" t="str">
        <f>【入力用】東西・全日本インカレ申込書!H28</f>
        <v/>
      </c>
      <c r="F17" s="174"/>
      <c r="G17" s="173" t="str">
        <f>【入力用】東西・全日本インカレ申込書!H29</f>
        <v/>
      </c>
      <c r="H17" s="174"/>
      <c r="I17" s="173" t="str">
        <f>【入力用】東西・全日本インカレ申込書!H30</f>
        <v/>
      </c>
      <c r="J17" s="174"/>
      <c r="K17" s="173" t="str">
        <f>【入力用】東西・全日本インカレ申込書!H31</f>
        <v/>
      </c>
    </row>
    <row r="18" spans="1:11" ht="8.25" customHeight="1">
      <c r="A18" s="168"/>
      <c r="B18" s="168"/>
      <c r="C18" s="168"/>
      <c r="D18" s="168"/>
      <c r="E18" s="168"/>
      <c r="F18" s="168"/>
      <c r="G18" s="168"/>
      <c r="H18" s="168"/>
      <c r="I18" s="168"/>
      <c r="J18" s="168"/>
      <c r="K18" s="168"/>
    </row>
    <row r="19" spans="1:11" ht="85" customHeight="1">
      <c r="A19" s="175"/>
      <c r="B19" s="169"/>
      <c r="C19" s="175"/>
      <c r="D19" s="169"/>
      <c r="E19" s="175"/>
      <c r="F19" s="169"/>
      <c r="G19" s="175"/>
      <c r="H19" s="169"/>
      <c r="I19" s="175"/>
      <c r="J19" s="169"/>
      <c r="K19" s="175"/>
    </row>
    <row r="20" spans="1:11" ht="15" customHeight="1">
      <c r="A20" s="171" t="str">
        <f>【入力用】東西・全日本インカレ申込書!C32</f>
        <v/>
      </c>
      <c r="B20" s="172"/>
      <c r="C20" s="171" t="str">
        <f>【入力用】東西・全日本インカレ申込書!C33</f>
        <v/>
      </c>
      <c r="D20" s="172"/>
      <c r="E20" s="171" t="str">
        <f>【入力用】東西・全日本インカレ申込書!C34</f>
        <v/>
      </c>
      <c r="F20" s="172"/>
      <c r="G20" s="171" t="str">
        <f>【入力用】東西・全日本インカレ申込書!C35</f>
        <v/>
      </c>
      <c r="H20" s="172"/>
      <c r="I20" s="171" t="str">
        <f>【入力用】東西・全日本インカレ申込書!C36</f>
        <v/>
      </c>
      <c r="J20" s="172"/>
      <c r="K20" s="171" t="str">
        <f>【入力用】東西・全日本インカレ申込書!C37</f>
        <v/>
      </c>
    </row>
    <row r="21" spans="1:11" ht="15" customHeight="1">
      <c r="A21" s="173" t="str">
        <f>【入力用】東西・全日本インカレ申込書!H32</f>
        <v/>
      </c>
      <c r="B21" s="174"/>
      <c r="C21" s="173" t="str">
        <f>【入力用】東西・全日本インカレ申込書!H33</f>
        <v/>
      </c>
      <c r="D21" s="174"/>
      <c r="E21" s="173" t="str">
        <f>【入力用】東西・全日本インカレ申込書!H34</f>
        <v/>
      </c>
      <c r="F21" s="174"/>
      <c r="G21" s="173" t="str">
        <f>【入力用】東西・全日本インカレ申込書!H35</f>
        <v/>
      </c>
      <c r="H21" s="174"/>
      <c r="I21" s="173" t="str">
        <f>【入力用】東西・全日本インカレ申込書!H36</f>
        <v/>
      </c>
      <c r="J21" s="174"/>
      <c r="K21" s="173" t="str">
        <f>【入力用】東西・全日本インカレ申込書!H37</f>
        <v/>
      </c>
    </row>
    <row r="22" spans="1:11" ht="8.5" customHeight="1">
      <c r="A22" s="168"/>
      <c r="B22" s="168"/>
      <c r="C22" s="168"/>
      <c r="D22" s="168"/>
      <c r="E22" s="168"/>
      <c r="F22" s="168"/>
      <c r="G22" s="168"/>
      <c r="H22" s="168"/>
      <c r="I22" s="168"/>
      <c r="J22" s="168"/>
      <c r="K22" s="168"/>
    </row>
    <row r="23" spans="1:11" ht="85" customHeight="1">
      <c r="A23" s="175"/>
      <c r="B23" s="169"/>
      <c r="C23" s="175"/>
      <c r="D23" s="169"/>
      <c r="E23" s="175"/>
      <c r="F23" s="169"/>
      <c r="G23" s="175"/>
      <c r="H23" s="169"/>
      <c r="I23" s="175"/>
      <c r="J23" s="169"/>
      <c r="K23" s="175"/>
    </row>
    <row r="24" spans="1:11" ht="15" customHeight="1">
      <c r="A24" s="171" t="str">
        <f>【入力用】東西・全日本インカレ申込書!C38</f>
        <v/>
      </c>
      <c r="B24" s="172"/>
      <c r="C24" s="171" t="str">
        <f>【入力用】東西・全日本インカレ申込書!C39</f>
        <v/>
      </c>
      <c r="D24" s="172"/>
      <c r="E24" s="171" t="str">
        <f>【入力用】東西・全日本インカレ申込書!C40</f>
        <v/>
      </c>
      <c r="F24" s="172"/>
      <c r="G24" s="171" t="str">
        <f>【入力用】東西・全日本インカレ申込書!C41</f>
        <v/>
      </c>
      <c r="H24" s="172"/>
      <c r="I24" s="171" t="str">
        <f>【入力用】東西・全日本インカレ申込書!C42</f>
        <v/>
      </c>
      <c r="J24" s="172"/>
      <c r="K24" s="171" t="str">
        <f>【入力用】東西・全日本インカレ申込書!C43</f>
        <v/>
      </c>
    </row>
    <row r="25" spans="1:11" ht="15" customHeight="1">
      <c r="A25" s="173" t="str">
        <f>【入力用】東西・全日本インカレ申込書!H38</f>
        <v/>
      </c>
      <c r="B25" s="174"/>
      <c r="C25" s="173" t="str">
        <f>【入力用】東西・全日本インカレ申込書!H39</f>
        <v/>
      </c>
      <c r="D25" s="174"/>
      <c r="E25" s="173" t="str">
        <f>【入力用】東西・全日本インカレ申込書!H40</f>
        <v/>
      </c>
      <c r="F25" s="174"/>
      <c r="G25" s="173" t="str">
        <f>【入力用】東西・全日本インカレ申込書!H41</f>
        <v/>
      </c>
      <c r="H25" s="174"/>
      <c r="I25" s="173" t="str">
        <f>【入力用】東西・全日本インカレ申込書!H42</f>
        <v/>
      </c>
      <c r="J25" s="174"/>
      <c r="K25" s="173" t="str">
        <f>【入力用】東西・全日本インカレ申込書!H43</f>
        <v/>
      </c>
    </row>
  </sheetData>
  <sheetProtection algorithmName="SHA-512" hashValue="yMBIIsRh5WNRYhiBHyIEBf6LCqZBcgDkGV6R4bKi/Zrm9bwp5FSiGrOiRYQ3Hd7xLFrbEPrs8tIJWQ4NVog+TQ==" saltValue="kmG8Kk2aHb58p1LPfn/cXw==" spinCount="100000" sheet="1"/>
  <mergeCells count="2">
    <mergeCell ref="I1:K1"/>
    <mergeCell ref="B1:G1"/>
  </mergeCells>
  <phoneticPr fontId="5"/>
  <printOptions horizontalCentered="1" verticalCentered="1"/>
  <pageMargins left="0.59055118110236227" right="0.59055118110236227" top="0.59055118110236227"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11"/>
  <dimension ref="A1"/>
  <sheetViews>
    <sheetView workbookViewId="0">
      <selection activeCell="A2" sqref="A2"/>
    </sheetView>
  </sheetViews>
  <sheetFormatPr defaultColWidth="11.453125" defaultRowHeight="13"/>
  <sheetData/>
  <phoneticPr fontId="5"/>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dimension ref="A1"/>
  <sheetViews>
    <sheetView workbookViewId="0">
      <selection activeCell="A2" sqref="A2"/>
    </sheetView>
  </sheetViews>
  <sheetFormatPr defaultColWidth="11" defaultRowHeight="13"/>
  <sheetData/>
  <phoneticPr fontId="5"/>
  <pageMargins left="0.7" right="0.7" top="0.75" bottom="0.75" header="0.3" footer="0.3"/>
  <pageSetup paperSize="9" orientation="portrait" horizontalDpi="0" verticalDpi="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codeName="Sheet25"/>
  <dimension ref="A1:X29"/>
  <sheetViews>
    <sheetView zoomScaleNormal="100" zoomScaleSheetLayoutView="100" workbookViewId="0">
      <selection activeCell="Q7" sqref="Q7"/>
    </sheetView>
  </sheetViews>
  <sheetFormatPr defaultColWidth="8.90625" defaultRowHeight="18" customHeight="1"/>
  <cols>
    <col min="1" max="2" width="3.453125" style="4" customWidth="1"/>
    <col min="3" max="3" width="2.36328125" style="4" customWidth="1"/>
    <col min="4" max="4" width="3.90625" style="1" customWidth="1"/>
    <col min="5" max="5" width="13.90625" style="1" bestFit="1" customWidth="1"/>
    <col min="6" max="6" width="15.08984375" style="1" customWidth="1"/>
    <col min="7" max="7" width="3" style="1" customWidth="1"/>
    <col min="8" max="8" width="18.08984375" style="1" customWidth="1"/>
    <col min="9" max="10" width="7.453125" style="1" customWidth="1"/>
    <col min="11" max="11" width="15.08984375" style="1" customWidth="1"/>
    <col min="12" max="12" width="15" style="4" bestFit="1" customWidth="1"/>
    <col min="13" max="13" width="6.6328125" style="1" bestFit="1" customWidth="1"/>
    <col min="14" max="15" width="3.453125" style="1" bestFit="1" customWidth="1"/>
    <col min="16" max="16" width="8.453125" style="11" customWidth="1"/>
    <col min="17" max="17" width="56.453125" style="1" bestFit="1" customWidth="1"/>
    <col min="18" max="16384" width="8.90625" style="1"/>
  </cols>
  <sheetData>
    <row r="1" spans="1:24" ht="22.5" customHeight="1">
      <c r="A1" s="995" t="s">
        <v>599</v>
      </c>
      <c r="B1" s="995"/>
      <c r="C1" s="995"/>
      <c r="D1" s="995"/>
      <c r="E1" s="995"/>
      <c r="F1" s="995"/>
      <c r="G1" s="995"/>
      <c r="H1" s="995"/>
      <c r="I1" s="995"/>
      <c r="J1" s="995"/>
      <c r="K1" s="995"/>
      <c r="L1" s="995"/>
      <c r="M1" s="995"/>
      <c r="N1" s="995"/>
      <c r="O1" s="995"/>
      <c r="P1" s="995"/>
      <c r="Q1" s="12"/>
    </row>
    <row r="2" spans="1:24" ht="19.75" customHeight="1">
      <c r="A2" s="996"/>
      <c r="B2" s="996"/>
      <c r="C2" s="996"/>
      <c r="D2" s="996"/>
      <c r="E2" s="996"/>
      <c r="F2" s="996"/>
      <c r="G2" s="996"/>
      <c r="H2" s="996"/>
      <c r="I2" s="996"/>
      <c r="J2" s="996"/>
      <c r="K2" s="996"/>
      <c r="L2" s="996"/>
      <c r="M2" s="996"/>
      <c r="N2" s="996"/>
      <c r="O2" s="996"/>
      <c r="P2" s="996"/>
      <c r="Q2" s="12"/>
    </row>
    <row r="3" spans="1:24" ht="19.75" customHeight="1">
      <c r="A3" s="92" t="s">
        <v>492</v>
      </c>
      <c r="B3" s="90"/>
      <c r="C3" s="90"/>
      <c r="D3" s="12"/>
      <c r="E3" s="93"/>
      <c r="F3" s="94"/>
      <c r="G3" s="91"/>
      <c r="H3" s="91"/>
      <c r="I3" s="91"/>
      <c r="J3" s="91"/>
      <c r="K3" s="91"/>
      <c r="L3" s="13"/>
      <c r="M3" s="993"/>
      <c r="N3" s="993"/>
      <c r="O3" s="994"/>
      <c r="P3" s="994"/>
      <c r="Q3" s="12"/>
      <c r="R3" s="12"/>
    </row>
    <row r="4" spans="1:24" ht="10" customHeight="1">
      <c r="A4" s="997"/>
      <c r="B4" s="997"/>
      <c r="C4" s="997"/>
      <c r="D4" s="997"/>
      <c r="E4" s="997"/>
      <c r="F4" s="997"/>
      <c r="G4" s="997"/>
      <c r="H4" s="997"/>
      <c r="I4" s="997"/>
      <c r="J4" s="997"/>
      <c r="K4" s="997"/>
      <c r="L4" s="997"/>
      <c r="M4" s="997"/>
      <c r="N4" s="997"/>
      <c r="O4" s="997"/>
      <c r="P4" s="997"/>
      <c r="Q4" s="12"/>
      <c r="R4" s="12"/>
    </row>
    <row r="5" spans="1:24" s="4" customFormat="1" ht="21" customHeight="1">
      <c r="A5" s="983" t="s">
        <v>185</v>
      </c>
      <c r="B5" s="983" t="s">
        <v>17</v>
      </c>
      <c r="C5" s="985" t="s">
        <v>79</v>
      </c>
      <c r="D5" s="986"/>
      <c r="E5" s="989" t="s">
        <v>69</v>
      </c>
      <c r="F5" s="991" t="s">
        <v>254</v>
      </c>
      <c r="G5" s="986"/>
      <c r="H5" s="989" t="s">
        <v>283</v>
      </c>
      <c r="I5" s="989" t="s">
        <v>150</v>
      </c>
      <c r="J5" s="989"/>
      <c r="K5" s="989"/>
      <c r="L5" s="1011" t="s">
        <v>151</v>
      </c>
      <c r="M5" s="1013" t="s">
        <v>106</v>
      </c>
      <c r="N5" s="14" t="s">
        <v>152</v>
      </c>
      <c r="O5" s="15" t="s">
        <v>154</v>
      </c>
      <c r="P5" s="1002" t="s">
        <v>71</v>
      </c>
      <c r="Q5" s="1004" t="s">
        <v>260</v>
      </c>
      <c r="R5" s="1004" t="s">
        <v>460</v>
      </c>
    </row>
    <row r="6" spans="1:24" s="4" customFormat="1" ht="21" customHeight="1">
      <c r="A6" s="984"/>
      <c r="B6" s="984"/>
      <c r="C6" s="987"/>
      <c r="D6" s="988"/>
      <c r="E6" s="990"/>
      <c r="F6" s="992"/>
      <c r="G6" s="988"/>
      <c r="H6" s="990"/>
      <c r="I6" s="990"/>
      <c r="J6" s="990"/>
      <c r="K6" s="990"/>
      <c r="L6" s="1012"/>
      <c r="M6" s="1014"/>
      <c r="N6" s="16" t="s">
        <v>153</v>
      </c>
      <c r="O6" s="17" t="s">
        <v>153</v>
      </c>
      <c r="P6" s="1003"/>
      <c r="Q6" s="1004"/>
      <c r="R6" s="1004"/>
    </row>
    <row r="7" spans="1:24" ht="32.25" customHeight="1">
      <c r="A7" s="18"/>
      <c r="B7" s="119"/>
      <c r="C7" s="1005"/>
      <c r="D7" s="1006"/>
      <c r="E7" s="9"/>
      <c r="F7" s="1007"/>
      <c r="G7" s="1008"/>
      <c r="H7" s="8"/>
      <c r="I7" s="6"/>
      <c r="J7" s="1009"/>
      <c r="K7" s="1010"/>
      <c r="L7" s="10"/>
      <c r="M7" s="7"/>
      <c r="N7" s="7"/>
      <c r="O7" s="7"/>
      <c r="P7" s="88"/>
      <c r="Q7" s="95"/>
      <c r="R7" s="38">
        <v>1</v>
      </c>
      <c r="S7" s="37" t="s">
        <v>461</v>
      </c>
      <c r="X7" s="4">
        <v>1</v>
      </c>
    </row>
    <row r="8" spans="1:24" ht="18" customHeight="1">
      <c r="A8" s="19"/>
      <c r="B8" s="19"/>
      <c r="C8" s="1001"/>
      <c r="D8" s="1001"/>
      <c r="E8" s="12"/>
      <c r="F8" s="12"/>
      <c r="G8" s="12"/>
      <c r="H8" s="12"/>
      <c r="I8" s="12"/>
      <c r="J8" s="12"/>
      <c r="K8" s="12"/>
      <c r="L8" s="19"/>
      <c r="M8" s="12"/>
      <c r="N8" s="12"/>
      <c r="O8" s="12"/>
      <c r="P8" s="20"/>
      <c r="Q8" s="12"/>
      <c r="R8" s="12"/>
      <c r="S8" s="37" t="s">
        <v>462</v>
      </c>
    </row>
    <row r="9" spans="1:24" ht="18" customHeight="1">
      <c r="A9" s="19"/>
      <c r="B9" s="998" t="s">
        <v>495</v>
      </c>
      <c r="C9" s="999"/>
      <c r="D9" s="999"/>
      <c r="E9" s="999"/>
      <c r="F9" s="999"/>
      <c r="G9" s="999"/>
      <c r="H9" s="999"/>
      <c r="I9" s="999"/>
      <c r="J9" s="999"/>
      <c r="K9" s="999"/>
      <c r="L9" s="999"/>
      <c r="M9" s="999"/>
      <c r="N9" s="999"/>
      <c r="O9" s="999"/>
      <c r="P9" s="999"/>
      <c r="Q9" s="999"/>
      <c r="R9" s="1000"/>
    </row>
    <row r="10" spans="1:24" ht="18" customHeight="1">
      <c r="A10" s="19"/>
      <c r="B10" s="19"/>
      <c r="C10" s="19"/>
      <c r="D10" s="12"/>
      <c r="E10" s="12"/>
      <c r="F10" s="12"/>
      <c r="G10" s="12"/>
      <c r="H10" s="12"/>
      <c r="I10" s="12"/>
      <c r="J10" s="12"/>
      <c r="K10" s="12"/>
      <c r="L10" s="19"/>
      <c r="M10" s="12"/>
      <c r="N10" s="12"/>
      <c r="O10" s="12"/>
      <c r="P10" s="20"/>
      <c r="Q10" s="12"/>
      <c r="R10" s="12"/>
    </row>
    <row r="11" spans="1:24" ht="18" customHeight="1">
      <c r="A11" s="19"/>
      <c r="B11" s="19"/>
      <c r="C11" s="19"/>
      <c r="D11" s="12"/>
      <c r="E11" s="12"/>
      <c r="F11" s="12"/>
      <c r="G11" s="12"/>
      <c r="H11" s="12"/>
      <c r="I11" s="12"/>
      <c r="J11" s="12"/>
      <c r="K11" s="12"/>
      <c r="L11" s="19"/>
      <c r="M11" s="12"/>
      <c r="N11" s="12"/>
      <c r="O11" s="12"/>
      <c r="P11" s="20"/>
      <c r="Q11" s="12"/>
      <c r="R11" s="12"/>
    </row>
    <row r="12" spans="1:24" ht="18" customHeight="1">
      <c r="A12" s="19"/>
      <c r="B12" s="19"/>
      <c r="C12" s="12" t="s">
        <v>164</v>
      </c>
      <c r="D12" s="12"/>
      <c r="E12" s="12"/>
      <c r="F12" s="12"/>
      <c r="G12" s="12"/>
      <c r="H12" s="12"/>
      <c r="I12" s="12"/>
      <c r="J12" s="12"/>
      <c r="K12" s="12"/>
      <c r="L12" s="19"/>
      <c r="M12" s="12" t="s">
        <v>159</v>
      </c>
      <c r="N12" s="12" t="s">
        <v>112</v>
      </c>
      <c r="O12" s="12" t="s">
        <v>112</v>
      </c>
      <c r="P12" s="20"/>
      <c r="Q12" s="12"/>
      <c r="R12" s="12"/>
    </row>
    <row r="13" spans="1:24" ht="18" customHeight="1">
      <c r="A13" s="19"/>
      <c r="B13" s="19"/>
      <c r="C13" s="12" t="s">
        <v>165</v>
      </c>
      <c r="D13" s="12"/>
      <c r="E13" s="12"/>
      <c r="F13" s="12"/>
      <c r="G13" s="12"/>
      <c r="H13" s="12"/>
      <c r="I13" s="12"/>
      <c r="J13" s="12"/>
      <c r="K13" s="12"/>
      <c r="L13" s="19"/>
      <c r="M13" s="12" t="s">
        <v>160</v>
      </c>
      <c r="N13" s="12" t="s">
        <v>113</v>
      </c>
      <c r="O13" s="12" t="s">
        <v>113</v>
      </c>
      <c r="P13" s="20"/>
      <c r="Q13" s="12"/>
      <c r="R13" s="12"/>
    </row>
    <row r="14" spans="1:24" ht="18" customHeight="1">
      <c r="A14" s="19"/>
      <c r="B14" s="19"/>
      <c r="C14" s="12" t="s">
        <v>166</v>
      </c>
      <c r="D14" s="12"/>
      <c r="E14" s="12"/>
      <c r="F14" s="12"/>
      <c r="G14" s="12"/>
      <c r="H14" s="12"/>
      <c r="I14" s="12"/>
      <c r="J14" s="12"/>
      <c r="K14" s="12"/>
      <c r="L14" s="19"/>
      <c r="M14" s="12" t="s">
        <v>107</v>
      </c>
      <c r="N14" s="12"/>
      <c r="O14" s="12" t="s">
        <v>104</v>
      </c>
      <c r="P14" s="20"/>
      <c r="Q14" s="12"/>
      <c r="R14" s="12"/>
    </row>
    <row r="15" spans="1:24" ht="18" customHeight="1">
      <c r="A15" s="19"/>
      <c r="B15" s="19"/>
      <c r="C15" s="12" t="s">
        <v>163</v>
      </c>
      <c r="D15" s="12"/>
      <c r="E15" s="12"/>
      <c r="F15" s="12"/>
      <c r="G15" s="12"/>
      <c r="H15" s="12"/>
      <c r="I15" s="12"/>
      <c r="J15" s="12"/>
      <c r="K15" s="12"/>
      <c r="L15" s="19"/>
      <c r="M15" s="12" t="s">
        <v>108</v>
      </c>
      <c r="N15" s="12"/>
      <c r="O15" s="12"/>
      <c r="P15" s="20"/>
      <c r="Q15" s="12"/>
      <c r="R15" s="12"/>
    </row>
    <row r="16" spans="1:24" ht="18" customHeight="1">
      <c r="A16" s="19"/>
      <c r="B16" s="19"/>
      <c r="C16" s="12" t="s">
        <v>174</v>
      </c>
      <c r="D16" s="12"/>
      <c r="E16" s="12"/>
      <c r="F16" s="12"/>
      <c r="G16" s="12"/>
      <c r="H16" s="12"/>
      <c r="I16" s="12"/>
      <c r="J16" s="12"/>
      <c r="K16" s="12"/>
      <c r="L16" s="19"/>
      <c r="M16" s="12" t="s">
        <v>109</v>
      </c>
      <c r="N16" s="12"/>
      <c r="O16" s="12"/>
      <c r="P16" s="20"/>
      <c r="Q16" s="12"/>
      <c r="R16" s="12"/>
    </row>
    <row r="17" spans="1:18" ht="18" customHeight="1">
      <c r="A17" s="19"/>
      <c r="B17" s="19"/>
      <c r="C17" s="12" t="s">
        <v>175</v>
      </c>
      <c r="D17" s="12"/>
      <c r="E17" s="12"/>
      <c r="F17" s="12"/>
      <c r="G17" s="12"/>
      <c r="H17" s="12"/>
      <c r="I17" s="12"/>
      <c r="J17" s="12"/>
      <c r="K17" s="12"/>
      <c r="L17" s="19"/>
      <c r="M17" s="12" t="s">
        <v>110</v>
      </c>
      <c r="N17" s="12"/>
      <c r="O17" s="12"/>
      <c r="P17" s="20"/>
      <c r="Q17" s="12"/>
      <c r="R17" s="12"/>
    </row>
    <row r="18" spans="1:18" ht="18" customHeight="1">
      <c r="A18" s="19"/>
      <c r="B18" s="19"/>
      <c r="C18" s="12" t="s">
        <v>167</v>
      </c>
      <c r="D18" s="12"/>
      <c r="E18" s="12"/>
      <c r="F18" s="12"/>
      <c r="G18" s="12"/>
      <c r="H18" s="12"/>
      <c r="I18" s="12"/>
      <c r="J18" s="12"/>
      <c r="K18" s="12"/>
      <c r="L18" s="19"/>
      <c r="M18" s="12" t="s">
        <v>111</v>
      </c>
      <c r="N18" s="12"/>
      <c r="O18" s="12"/>
      <c r="P18" s="20"/>
      <c r="Q18" s="12"/>
      <c r="R18" s="12"/>
    </row>
    <row r="19" spans="1:18" ht="18" customHeight="1">
      <c r="A19" s="19"/>
      <c r="B19" s="19"/>
      <c r="C19" s="12" t="s">
        <v>168</v>
      </c>
      <c r="D19" s="12"/>
      <c r="E19" s="12"/>
      <c r="F19" s="12"/>
      <c r="G19" s="12"/>
      <c r="H19" s="12"/>
      <c r="I19" s="12"/>
      <c r="J19" s="12"/>
      <c r="K19" s="12"/>
      <c r="L19" s="19"/>
      <c r="M19" s="12" t="s">
        <v>161</v>
      </c>
      <c r="N19" s="12"/>
      <c r="O19" s="12"/>
      <c r="P19" s="20"/>
      <c r="Q19" s="12"/>
      <c r="R19" s="12"/>
    </row>
    <row r="20" spans="1:18" ht="18" customHeight="1">
      <c r="A20" s="19"/>
      <c r="B20" s="19"/>
      <c r="C20" s="12" t="s">
        <v>169</v>
      </c>
      <c r="D20" s="12"/>
      <c r="E20" s="12"/>
      <c r="F20" s="12"/>
      <c r="G20" s="12"/>
      <c r="H20" s="12"/>
      <c r="I20" s="12"/>
      <c r="J20" s="12"/>
      <c r="K20" s="12"/>
      <c r="L20" s="19"/>
      <c r="M20" s="12" t="s">
        <v>162</v>
      </c>
      <c r="N20" s="12"/>
      <c r="O20" s="12"/>
      <c r="P20" s="20"/>
      <c r="Q20" s="12"/>
      <c r="R20" s="12"/>
    </row>
    <row r="21" spans="1:18" ht="18" customHeight="1">
      <c r="A21" s="19"/>
      <c r="B21" s="19"/>
      <c r="C21" s="12" t="s">
        <v>170</v>
      </c>
      <c r="D21" s="12"/>
      <c r="E21" s="12"/>
      <c r="F21" s="12"/>
      <c r="G21" s="12"/>
      <c r="H21" s="12"/>
      <c r="I21" s="12"/>
      <c r="J21" s="12"/>
      <c r="K21" s="12"/>
      <c r="L21" s="19"/>
      <c r="M21" s="12"/>
      <c r="N21" s="12"/>
      <c r="O21" s="12"/>
      <c r="P21" s="20"/>
      <c r="Q21" s="12"/>
      <c r="R21" s="12"/>
    </row>
    <row r="22" spans="1:18" ht="18" customHeight="1">
      <c r="A22" s="19"/>
      <c r="B22" s="19"/>
      <c r="C22" s="12" t="s">
        <v>171</v>
      </c>
      <c r="D22" s="12"/>
      <c r="E22" s="12"/>
      <c r="F22" s="12"/>
      <c r="G22" s="12"/>
      <c r="H22" s="12"/>
      <c r="I22" s="12"/>
      <c r="J22" s="12"/>
      <c r="K22" s="12"/>
      <c r="L22" s="19"/>
      <c r="M22" s="12"/>
      <c r="N22" s="12"/>
      <c r="O22" s="12"/>
      <c r="P22" s="20"/>
      <c r="Q22" s="12"/>
      <c r="R22" s="12"/>
    </row>
    <row r="23" spans="1:18" ht="18" customHeight="1">
      <c r="A23" s="19"/>
      <c r="B23" s="19"/>
      <c r="C23" s="12" t="s">
        <v>172</v>
      </c>
      <c r="D23" s="12"/>
      <c r="E23" s="12"/>
      <c r="F23" s="12"/>
      <c r="G23" s="12"/>
      <c r="H23" s="12"/>
      <c r="I23" s="12"/>
      <c r="J23" s="12"/>
      <c r="K23" s="12"/>
      <c r="L23" s="19"/>
      <c r="M23" s="12"/>
      <c r="N23" s="12"/>
      <c r="O23" s="12"/>
      <c r="P23" s="20"/>
      <c r="Q23" s="12"/>
      <c r="R23" s="12"/>
    </row>
    <row r="24" spans="1:18" ht="18" customHeight="1">
      <c r="C24" s="5" t="s">
        <v>173</v>
      </c>
      <c r="D24" s="5"/>
    </row>
    <row r="25" spans="1:18" ht="18" customHeight="1">
      <c r="C25" s="5" t="s">
        <v>176</v>
      </c>
      <c r="D25" s="5"/>
    </row>
    <row r="26" spans="1:18" ht="18" customHeight="1">
      <c r="C26" s="5" t="s">
        <v>177</v>
      </c>
      <c r="D26" s="5"/>
    </row>
    <row r="27" spans="1:18" ht="18" customHeight="1">
      <c r="C27" s="5" t="s">
        <v>180</v>
      </c>
      <c r="D27" s="5"/>
    </row>
    <row r="28" spans="1:18" ht="18" customHeight="1">
      <c r="C28" s="5" t="s">
        <v>178</v>
      </c>
      <c r="D28" s="5"/>
    </row>
    <row r="29" spans="1:18" ht="18" customHeight="1">
      <c r="C29" s="5" t="s">
        <v>179</v>
      </c>
      <c r="D29" s="5"/>
    </row>
  </sheetData>
  <sheetProtection algorithmName="SHA-512" hashValue="55B/Jz/havkfZSbAW5b62vECQ6RYDTEASi9QU665pgeFrvjVC3kI0CVtGhM5W4bcDgqInQebVoczfGtT6YFFwQ==" saltValue="wBhgxMPkneepS2ht8j7/nQ==" spinCount="100000" sheet="1" selectLockedCells="1"/>
  <dataConsolidate/>
  <mergeCells count="22">
    <mergeCell ref="B9:R9"/>
    <mergeCell ref="C8:D8"/>
    <mergeCell ref="P5:P6"/>
    <mergeCell ref="Q5:Q6"/>
    <mergeCell ref="C7:D7"/>
    <mergeCell ref="F7:G7"/>
    <mergeCell ref="J7:K7"/>
    <mergeCell ref="R5:R6"/>
    <mergeCell ref="H5:H6"/>
    <mergeCell ref="I5:K6"/>
    <mergeCell ref="L5:L6"/>
    <mergeCell ref="M5:M6"/>
    <mergeCell ref="M3:N3"/>
    <mergeCell ref="O3:P3"/>
    <mergeCell ref="A1:P1"/>
    <mergeCell ref="A2:P2"/>
    <mergeCell ref="A4:P4"/>
    <mergeCell ref="A5:A6"/>
    <mergeCell ref="B5:B6"/>
    <mergeCell ref="C5:D6"/>
    <mergeCell ref="E5:E6"/>
    <mergeCell ref="F5:G6"/>
  </mergeCells>
  <phoneticPr fontId="5"/>
  <dataValidations count="5">
    <dataValidation type="list" allowBlank="1" showInputMessage="1" showErrorMessage="1" sqref="N7" xr:uid="{00000000-0002-0000-1900-000000000000}">
      <formula1>$N$12:$N$13</formula1>
    </dataValidation>
    <dataValidation type="list" allowBlank="1" showInputMessage="1" showErrorMessage="1" sqref="O7" xr:uid="{00000000-0002-0000-1900-000001000000}">
      <formula1>$O$12:$O$14</formula1>
    </dataValidation>
    <dataValidation type="list" allowBlank="1" showInputMessage="1" showErrorMessage="1" sqref="C7:D7" xr:uid="{00000000-0002-0000-1900-000002000000}">
      <formula1>$C$12:$C$29</formula1>
    </dataValidation>
    <dataValidation type="list" allowBlank="1" showInputMessage="1" showErrorMessage="1" sqref="M7" xr:uid="{00000000-0002-0000-1900-000003000000}">
      <formula1>$M$12:$M$20</formula1>
    </dataValidation>
    <dataValidation type="list" showInputMessage="1" showErrorMessage="1" sqref="X7 R7" xr:uid="{00000000-0002-0000-1900-000004000000}">
      <formula1>$X$7:$X$8</formula1>
    </dataValidation>
  </dataValidations>
  <printOptions horizontalCentered="1"/>
  <pageMargins left="0.15748031496062992" right="0.15748031496062992" top="0.78740157480314965" bottom="0.27559055118110237" header="0.47244094488188981" footer="0.35433070866141736"/>
  <pageSetup paperSize="9" scale="75" orientation="portrait" horizontalDpi="4294967292"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C33"/>
  <sheetViews>
    <sheetView zoomScale="97" zoomScaleNormal="90" workbookViewId="0">
      <selection activeCell="A2" sqref="A2"/>
    </sheetView>
  </sheetViews>
  <sheetFormatPr defaultColWidth="8.6328125" defaultRowHeight="18"/>
  <cols>
    <col min="1" max="1" width="5.08984375" style="149" customWidth="1"/>
    <col min="2" max="2" width="5.08984375" style="138" customWidth="1"/>
    <col min="3" max="3" width="5.36328125" style="138" customWidth="1"/>
    <col min="4" max="12" width="5.08984375" style="138" customWidth="1"/>
    <col min="13" max="13" width="5.08984375" style="149" customWidth="1"/>
    <col min="14" max="16" width="5.08984375" style="138" customWidth="1"/>
    <col min="17" max="17" width="6.453125" style="138" customWidth="1"/>
    <col min="18" max="18" width="5.08984375" style="138" customWidth="1"/>
    <col min="19" max="16384" width="8.6328125" style="138"/>
  </cols>
  <sheetData>
    <row r="1" spans="1:18" ht="27.75" customHeight="1">
      <c r="E1" s="1017" t="s">
        <v>502</v>
      </c>
      <c r="F1" s="1017"/>
      <c r="G1" s="1017"/>
      <c r="H1" s="1017"/>
      <c r="I1" s="1017"/>
      <c r="J1" s="1017"/>
      <c r="K1" s="1017"/>
      <c r="L1" s="1017"/>
      <c r="M1" s="1017"/>
      <c r="N1" s="1017"/>
      <c r="O1" s="1017"/>
    </row>
    <row r="2" spans="1:18" ht="17.25" customHeight="1">
      <c r="E2" s="139"/>
      <c r="F2" s="139"/>
      <c r="G2" s="139"/>
      <c r="H2" s="139"/>
      <c r="I2" s="139"/>
      <c r="J2" s="139"/>
      <c r="K2" s="139"/>
      <c r="L2" s="139"/>
      <c r="M2" s="140"/>
      <c r="N2" s="139"/>
      <c r="O2" s="139"/>
    </row>
    <row r="3" spans="1:18" ht="27.75" customHeight="1">
      <c r="O3" s="141" t="s">
        <v>503</v>
      </c>
    </row>
    <row r="4" spans="1:18" ht="25.5" customHeight="1">
      <c r="M4" s="150" t="s">
        <v>504</v>
      </c>
      <c r="N4" s="142"/>
      <c r="P4" s="142"/>
      <c r="Q4" s="142"/>
      <c r="R4" s="1018" t="s">
        <v>505</v>
      </c>
    </row>
    <row r="5" spans="1:18" ht="24.75" customHeight="1">
      <c r="C5" s="1015" t="s">
        <v>506</v>
      </c>
      <c r="D5" s="1015"/>
      <c r="E5" s="1015"/>
      <c r="F5" s="1019">
        <f>【入力用】チーム登録!D18</f>
        <v>0</v>
      </c>
      <c r="G5" s="1020"/>
      <c r="H5" s="1020"/>
      <c r="I5" s="1020"/>
      <c r="J5" s="1020"/>
      <c r="K5" s="143">
        <f>【入力用】チーム登録!E18</f>
        <v>0</v>
      </c>
      <c r="M5" s="1021" t="s">
        <v>507</v>
      </c>
      <c r="N5" s="1021"/>
      <c r="O5" s="142"/>
      <c r="P5" s="142"/>
      <c r="Q5" s="142"/>
      <c r="R5" s="1018"/>
    </row>
    <row r="6" spans="1:18" ht="24.75" customHeight="1">
      <c r="C6" s="1015" t="s">
        <v>508</v>
      </c>
      <c r="D6" s="1015"/>
      <c r="E6" s="1015"/>
      <c r="F6" s="1016">
        <f>【入力用】チーム登録!D16</f>
        <v>0</v>
      </c>
      <c r="G6" s="1016"/>
      <c r="H6" s="1016"/>
      <c r="I6" s="1016"/>
      <c r="J6" s="1016"/>
      <c r="K6" s="144"/>
      <c r="L6" s="144"/>
      <c r="M6" s="145"/>
      <c r="N6" s="144"/>
    </row>
    <row r="7" spans="1:18" ht="24.75" customHeight="1">
      <c r="C7" s="1015" t="s">
        <v>509</v>
      </c>
      <c r="D7" s="1015"/>
      <c r="E7" s="1015"/>
      <c r="F7" s="1022">
        <f>【入力用】チーム登録!D14</f>
        <v>0</v>
      </c>
      <c r="G7" s="1022"/>
      <c r="H7" s="1022"/>
      <c r="I7" s="1022"/>
      <c r="J7" s="1022"/>
      <c r="K7" s="1022"/>
      <c r="L7" s="1022"/>
      <c r="M7" s="1022"/>
      <c r="N7" s="1022"/>
    </row>
    <row r="8" spans="1:18" ht="24.75" customHeight="1">
      <c r="C8" s="1015" t="s">
        <v>510</v>
      </c>
      <c r="D8" s="1015"/>
      <c r="E8" s="1015"/>
      <c r="F8" s="1023">
        <f>【入力用】チーム登録!D21</f>
        <v>0</v>
      </c>
      <c r="G8" s="1023"/>
      <c r="H8" s="1023"/>
      <c r="I8" s="1023"/>
      <c r="J8" s="1023"/>
      <c r="K8" s="1023"/>
      <c r="L8" s="1023"/>
      <c r="M8" s="1023"/>
      <c r="N8" s="1023"/>
    </row>
    <row r="9" spans="1:18" ht="24.75" customHeight="1">
      <c r="C9" s="1015" t="s">
        <v>511</v>
      </c>
      <c r="D9" s="1015"/>
      <c r="E9" s="1015"/>
      <c r="F9" s="1024">
        <f>【入力用】チーム登録!D23</f>
        <v>0</v>
      </c>
      <c r="G9" s="1025"/>
      <c r="H9" s="1025"/>
      <c r="I9" s="1025"/>
      <c r="J9" s="1026"/>
    </row>
    <row r="10" spans="1:18" ht="24.75" customHeight="1">
      <c r="C10" s="1015" t="s">
        <v>512</v>
      </c>
      <c r="D10" s="1015"/>
      <c r="E10" s="1015"/>
      <c r="F10" s="1024">
        <f>【入力用】個人登録票!E10</f>
        <v>0</v>
      </c>
      <c r="G10" s="1025"/>
      <c r="H10" s="1025"/>
      <c r="I10" s="1025"/>
      <c r="J10" s="1026"/>
    </row>
    <row r="11" spans="1:18" ht="19.5" customHeight="1"/>
    <row r="12" spans="1:18" ht="17.25" customHeight="1">
      <c r="A12" s="1057" t="s">
        <v>185</v>
      </c>
      <c r="C12" s="1027" t="s">
        <v>523</v>
      </c>
      <c r="D12" s="1028"/>
      <c r="E12" s="1031" t="s">
        <v>513</v>
      </c>
      <c r="F12" s="1032"/>
      <c r="G12" s="1033"/>
      <c r="H12" s="1027" t="s">
        <v>514</v>
      </c>
      <c r="I12" s="1034"/>
      <c r="J12" s="1028"/>
      <c r="K12" s="1049" t="s">
        <v>515</v>
      </c>
      <c r="L12" s="1050"/>
      <c r="M12" s="1051"/>
      <c r="N12" s="1015" t="s">
        <v>516</v>
      </c>
      <c r="O12" s="1015"/>
      <c r="P12" s="1015"/>
      <c r="Q12" s="1015"/>
      <c r="R12" s="1015"/>
    </row>
    <row r="13" spans="1:18" ht="17.25" customHeight="1">
      <c r="A13" s="1057"/>
      <c r="C13" s="1029"/>
      <c r="D13" s="1030"/>
      <c r="E13" s="1036" t="s">
        <v>517</v>
      </c>
      <c r="F13" s="1037"/>
      <c r="G13" s="1038"/>
      <c r="H13" s="1029"/>
      <c r="I13" s="1035"/>
      <c r="J13" s="1030"/>
      <c r="K13" s="1052"/>
      <c r="L13" s="1053"/>
      <c r="M13" s="1054"/>
      <c r="N13" s="1015"/>
      <c r="O13" s="1015"/>
      <c r="P13" s="1015"/>
      <c r="Q13" s="1015"/>
      <c r="R13" s="1015"/>
    </row>
    <row r="14" spans="1:18" ht="35.15" customHeight="1">
      <c r="A14" s="155"/>
      <c r="B14" s="146">
        <v>1</v>
      </c>
      <c r="C14" s="1055" t="str" cm="1">
        <f t="array" ref="C14">IF($A14="",IF(COUNTIF(【入力用】個人登録票!$R$25:$R$127,1)&lt;ROW([1]日ソ追加登録用紙!A1),"",INDEX(【入力用】個人登録票!$B$25:$B$127&amp;"",SMALL(IF(【入力用】個人登録票!$R$25:$R$127=1,ROW($A$1:$A$103)),ROW([1]日ソ追加登録用紙!A1)))),VLOOKUP($A14,【入力用】個人登録票!$A$25:$P$127,2,0))</f>
        <v/>
      </c>
      <c r="D14" s="1056"/>
      <c r="E14" s="1039" t="str" cm="1">
        <f t="array" ref="E14">IF($A14="",IF(COUNTIF(【入力用】個人登録票!$R$25:$R$127,1)&lt;ROW([1]日ソ追加登録用紙!A1),"",INDEX(【入力用】個人登録票!$E$25:$E$127&amp;"",SMALL(IF(【入力用】個人登録票!$R$25:$R$127=1,ROW($A$1:$A$103)),ROW([1]日ソ追加登録用紙!A1)))),VLOOKUP($A14,【入力用】個人登録票!$A$25:$R$127,5,FALSE))</f>
        <v/>
      </c>
      <c r="F14" s="1040"/>
      <c r="G14" s="1040"/>
      <c r="H14" s="1041" t="str" cm="1">
        <f t="array" ref="H14">IF($A14="",IF(IF(COUNTIF(【入力用】個人登録票!$R$25:$R$127,1)&lt;ROW([1]日ソ追加登録用紙!A1),"",INDEX(【入力用】個人登録票!$L$25:$L$127,SMALL(IF(【入力用】個人登録票!$R$25:$R$127=1,ROW($A$1:$A$103)),ROW([1]日ソ追加登録用紙!A1))))=0,"",IF(COUNTIF(【入力用】個人登録票!$R$25:$R$127,1)&lt;ROW([1]日ソ追加登録用紙!A1),"",INDEX(【入力用】個人登録票!$L$25:$L$127,SMALL(IF(【入力用】個人登録票!$R$25:$R$127=1,ROW($A$1:$A$103)),ROW([1]日ソ追加登録用紙!A1))))),VLOOKUP($A14,【入力用】個人登録票!$A$25:$R$127,12,FALSE))</f>
        <v/>
      </c>
      <c r="I14" s="1042"/>
      <c r="J14" s="1043"/>
      <c r="K14" s="1047" t="str">
        <f>IF($A14="",IF(COUNTIF(【入力用】個人登録票!$R$25:$R$127,1)&lt;ROW([1]日ソ追加登録用紙!A1),"",$F$7),$F$7)</f>
        <v/>
      </c>
      <c r="L14" s="1048"/>
      <c r="M14" s="147" t="str" cm="1">
        <f t="array" ref="M14">IF($A14="",IF(COUNTIF(【入力用】個人登録票!$R$25:$R$127,1)&lt;ROW([1]日ソ追加登録用紙!A1),"",INDEX(【入力用】個人登録票!$C$25:$C$127&amp;"",SMALL(IF(【入力用】個人登録票!$R$25:$R$127=1,ROW($A$1:$A$103)),ROW([1]日ソ追加登録用紙!A1)))),VLOOKUP($A14,【入力用】個人登録票!$A$25:$R$127,3,FALSE))</f>
        <v/>
      </c>
      <c r="N14" s="1044" t="str" cm="1">
        <f t="array" ref="N14">IF($A14="",IF(COUNTIF(【入力用】個人登録票!$R$25:$R$127,1)&lt;ROW([1]日ソ追加登録用紙!A1),"",INDEX(【入力用】個人登録票!$Q$25:$Q$127&amp;"",SMALL(IF(【入力用】個人登録票!$R$25:$R$127=1,ROW($A$1:$A$103)),ROW([1]日ソ追加登録用紙!A1)))),VLOOKUP($A14,【入力用】個人登録票!$A$25:$R$127,17,FALSE))</f>
        <v/>
      </c>
      <c r="O14" s="1045"/>
      <c r="P14" s="1045"/>
      <c r="Q14" s="1045"/>
      <c r="R14" s="1046"/>
    </row>
    <row r="15" spans="1:18" ht="35.15" customHeight="1">
      <c r="A15" s="155"/>
      <c r="B15" s="146">
        <v>2</v>
      </c>
      <c r="C15" s="1055" t="str" cm="1">
        <f t="array" ref="C15">IF($A15="",IF(COUNTIF(【入力用】個人登録票!$R$25:$R$127,1)&lt;ROW([1]日ソ追加登録用紙!A2),"",INDEX(【入力用】個人登録票!$B$25:$B$127&amp;"",SMALL(IF(【入力用】個人登録票!$R$25:$R$127=1,ROW($A$1:$A$103)),ROW([1]日ソ追加登録用紙!A2)))),VLOOKUP($A15,【入力用】個人登録票!$A$25:$P$127,2,0))</f>
        <v/>
      </c>
      <c r="D15" s="1056"/>
      <c r="E15" s="1039" t="str" cm="1">
        <f t="array" ref="E15">IF($A15="",IF(COUNTIF(【入力用】個人登録票!$R$25:$R$127,1)&lt;ROW([1]日ソ追加登録用紙!A2),"",INDEX(【入力用】個人登録票!$E$25:$E$127&amp;"",SMALL(IF(【入力用】個人登録票!$R$25:$R$127=1,ROW($A$1:$A$103)),ROW([1]日ソ追加登録用紙!A2)))),VLOOKUP($A15,【入力用】個人登録票!$A$25:$R$127,5,FALSE))</f>
        <v/>
      </c>
      <c r="F15" s="1040"/>
      <c r="G15" s="1040"/>
      <c r="H15" s="1041" t="str" cm="1">
        <f t="array" ref="H15">IF($A15="",IF(IF(COUNTIF(【入力用】個人登録票!$R$25:$R$127,1)&lt;ROW([1]日ソ追加登録用紙!A2),"",INDEX(【入力用】個人登録票!$L$25:$L$127,SMALL(IF(【入力用】個人登録票!$R$25:$R$127=1,ROW($A$1:$A$103)),ROW([1]日ソ追加登録用紙!A2))))=0,"",IF(COUNTIF(【入力用】個人登録票!$R$25:$R$127,1)&lt;ROW([1]日ソ追加登録用紙!A2),"",INDEX(【入力用】個人登録票!$L$25:$L$127,SMALL(IF(【入力用】個人登録票!$R$25:$R$127=1,ROW($A$1:$A$103)),ROW([1]日ソ追加登録用紙!A2))))),VLOOKUP($A15,【入力用】個人登録票!$A$25:$R$127,12,FALSE))</f>
        <v/>
      </c>
      <c r="I15" s="1042"/>
      <c r="J15" s="1043"/>
      <c r="K15" s="1047" t="str">
        <f>IF($A15="",IF(COUNTIF(【入力用】個人登録票!$R$25:$R$127,1)&lt;ROW([1]日ソ追加登録用紙!A2),"",$F$7),$F$7)</f>
        <v/>
      </c>
      <c r="L15" s="1048"/>
      <c r="M15" s="147" t="str" cm="1">
        <f t="array" ref="M15">IF($A15="",IF(COUNTIF(【入力用】個人登録票!$R$25:$R$127,1)&lt;ROW([1]日ソ追加登録用紙!A2),"",INDEX(【入力用】個人登録票!$C$25:$C$127&amp;"",SMALL(IF(【入力用】個人登録票!$R$25:$R$127=1,ROW($A$1:$A$103)),ROW([1]日ソ追加登録用紙!A2)))),VLOOKUP($A15,【入力用】個人登録票!$A$25:$R$127,3,FALSE))</f>
        <v/>
      </c>
      <c r="N15" s="1044" t="str" cm="1">
        <f t="array" ref="N15">IF($A15="",IF(COUNTIF(【入力用】個人登録票!$R$25:$R$127,1)&lt;ROW([1]日ソ追加登録用紙!A2),"",INDEX(【入力用】個人登録票!$Q$25:$Q$127&amp;"",SMALL(IF(【入力用】個人登録票!$R$25:$R$127=1,ROW($A$1:$A$103)),ROW([1]日ソ追加登録用紙!A2)))),VLOOKUP($A15,【入力用】個人登録票!$A$25:$R$127,17,FALSE))</f>
        <v/>
      </c>
      <c r="O15" s="1045"/>
      <c r="P15" s="1045"/>
      <c r="Q15" s="1045"/>
      <c r="R15" s="1046"/>
    </row>
    <row r="16" spans="1:18" ht="35.15" customHeight="1">
      <c r="A16" s="155"/>
      <c r="B16" s="146">
        <v>3</v>
      </c>
      <c r="C16" s="1055" t="str" cm="1">
        <f t="array" ref="C16">IF($A16="",IF(COUNTIF(【入力用】個人登録票!$R$25:$R$127,1)&lt;ROW([1]日ソ追加登録用紙!A3),"",INDEX(【入力用】個人登録票!$B$25:$B$127&amp;"",SMALL(IF(【入力用】個人登録票!$R$25:$R$127=1,ROW($A$1:$A$103)),ROW([1]日ソ追加登録用紙!A3)))),VLOOKUP($A16,【入力用】個人登録票!$A$25:$P$127,2,0))</f>
        <v/>
      </c>
      <c r="D16" s="1056"/>
      <c r="E16" s="1039" t="str" cm="1">
        <f t="array" ref="E16">IF($A16="",IF(COUNTIF(【入力用】個人登録票!$R$25:$R$127,1)&lt;ROW([1]日ソ追加登録用紙!A3),"",INDEX(【入力用】個人登録票!$E$25:$E$127&amp;"",SMALL(IF(【入力用】個人登録票!$R$25:$R$127=1,ROW($A$1:$A$103)),ROW([1]日ソ追加登録用紙!A3)))),VLOOKUP($A16,【入力用】個人登録票!$A$25:$R$127,5,FALSE))</f>
        <v/>
      </c>
      <c r="F16" s="1040"/>
      <c r="G16" s="1040"/>
      <c r="H16" s="1041" t="str" cm="1">
        <f t="array" ref="H16">IF($A16="",IF(IF(COUNTIF(【入力用】個人登録票!$R$25:$R$127,1)&lt;ROW([1]日ソ追加登録用紙!A3),"",INDEX(【入力用】個人登録票!$L$25:$L$127,SMALL(IF(【入力用】個人登録票!$R$25:$R$127=1,ROW($A$1:$A$103)),ROW([1]日ソ追加登録用紙!A3))))=0,"",IF(COUNTIF(【入力用】個人登録票!$R$25:$R$127,1)&lt;ROW([1]日ソ追加登録用紙!A3),"",INDEX(【入力用】個人登録票!$L$25:$L$127,SMALL(IF(【入力用】個人登録票!$R$25:$R$127=1,ROW($A$1:$A$103)),ROW([1]日ソ追加登録用紙!A3))))),VLOOKUP($A16,【入力用】個人登録票!$A$25:$R$127,12,FALSE))</f>
        <v/>
      </c>
      <c r="I16" s="1042"/>
      <c r="J16" s="1043"/>
      <c r="K16" s="1047" t="str">
        <f>IF($A16="",IF(COUNTIF(【入力用】個人登録票!$R$25:$R$127,1)&lt;ROW([1]日ソ追加登録用紙!A3),"",$F$7),$F$7)</f>
        <v/>
      </c>
      <c r="L16" s="1048"/>
      <c r="M16" s="147" t="str" cm="1">
        <f t="array" ref="M16">IF($A16="",IF(COUNTIF(【入力用】個人登録票!$R$25:$R$127,1)&lt;ROW([1]日ソ追加登録用紙!A3),"",INDEX(【入力用】個人登録票!$C$25:$C$127&amp;"",SMALL(IF(【入力用】個人登録票!$R$25:$R$127=1,ROW($A$1:$A$103)),ROW([1]日ソ追加登録用紙!A3)))),VLOOKUP($A16,【入力用】個人登録票!$A$25:$R$127,3,FALSE))</f>
        <v/>
      </c>
      <c r="N16" s="1044" t="str" cm="1">
        <f t="array" ref="N16">IF($A16="",IF(COUNTIF(【入力用】個人登録票!$R$25:$R$127,1)&lt;ROW([1]日ソ追加登録用紙!A3),"",INDEX(【入力用】個人登録票!$Q$25:$Q$127&amp;"",SMALL(IF(【入力用】個人登録票!$R$25:$R$127=1,ROW($A$1:$A$103)),ROW([1]日ソ追加登録用紙!A3)))),VLOOKUP($A16,【入力用】個人登録票!$A$25:$R$127,17,FALSE))</f>
        <v/>
      </c>
      <c r="O16" s="1045"/>
      <c r="P16" s="1045"/>
      <c r="Q16" s="1045"/>
      <c r="R16" s="1046"/>
    </row>
    <row r="17" spans="1:29" ht="35.15" customHeight="1">
      <c r="A17" s="155"/>
      <c r="B17" s="146">
        <v>4</v>
      </c>
      <c r="C17" s="1055" t="str" cm="1">
        <f t="array" ref="C17">IF($A17="",IF(COUNTIF(【入力用】個人登録票!$R$25:$R$127,1)&lt;ROW([1]日ソ追加登録用紙!A4),"",INDEX(【入力用】個人登録票!$B$25:$B$127&amp;"",SMALL(IF(【入力用】個人登録票!$R$25:$R$127=1,ROW($A$1:$A$103)),ROW([1]日ソ追加登録用紙!A4)))),VLOOKUP($A17,【入力用】個人登録票!$A$25:$P$127,2,0))</f>
        <v/>
      </c>
      <c r="D17" s="1056"/>
      <c r="E17" s="1039" t="str" cm="1">
        <f t="array" ref="E17">IF($A17="",IF(COUNTIF(【入力用】個人登録票!$R$25:$R$127,1)&lt;ROW([1]日ソ追加登録用紙!A4),"",INDEX(【入力用】個人登録票!$E$25:$E$127&amp;"",SMALL(IF(【入力用】個人登録票!$R$25:$R$127=1,ROW($A$1:$A$103)),ROW([1]日ソ追加登録用紙!A4)))),VLOOKUP($A17,【入力用】個人登録票!$A$25:$R$127,5,FALSE))</f>
        <v/>
      </c>
      <c r="F17" s="1040"/>
      <c r="G17" s="1040"/>
      <c r="H17" s="1041" t="str" cm="1">
        <f t="array" ref="H17">IF($A17="",IF(IF(COUNTIF(【入力用】個人登録票!$R$25:$R$127,1)&lt;ROW([1]日ソ追加登録用紙!A4),"",INDEX(【入力用】個人登録票!$L$25:$L$127,SMALL(IF(【入力用】個人登録票!$R$25:$R$127=1,ROW($A$1:$A$103)),ROW([1]日ソ追加登録用紙!A4))))=0,"",IF(COUNTIF(【入力用】個人登録票!$R$25:$R$127,1)&lt;ROW([1]日ソ追加登録用紙!A4),"",INDEX(【入力用】個人登録票!$L$25:$L$127,SMALL(IF(【入力用】個人登録票!$R$25:$R$127=1,ROW($A$1:$A$103)),ROW([1]日ソ追加登録用紙!A4))))),VLOOKUP($A17,【入力用】個人登録票!$A$25:$R$127,12,FALSE))</f>
        <v/>
      </c>
      <c r="I17" s="1042"/>
      <c r="J17" s="1043"/>
      <c r="K17" s="1047" t="str">
        <f>IF($A17="",IF(COUNTIF(【入力用】個人登録票!$R$25:$R$127,1)&lt;ROW([1]日ソ追加登録用紙!A4),"",$F$7),$F$7)</f>
        <v/>
      </c>
      <c r="L17" s="1048"/>
      <c r="M17" s="147" t="str" cm="1">
        <f t="array" ref="M17">IF($A17="",IF(COUNTIF(【入力用】個人登録票!$R$25:$R$127,1)&lt;ROW([1]日ソ追加登録用紙!A4),"",INDEX(【入力用】個人登録票!$C$25:$C$127&amp;"",SMALL(IF(【入力用】個人登録票!$R$25:$R$127=1,ROW($A$1:$A$103)),ROW([1]日ソ追加登録用紙!A4)))),VLOOKUP($A17,【入力用】個人登録票!$A$25:$R$127,3,FALSE))</f>
        <v/>
      </c>
      <c r="N17" s="1044" t="str" cm="1">
        <f t="array" ref="N17">IF($A17="",IF(COUNTIF(【入力用】個人登録票!$R$25:$R$127,1)&lt;ROW([1]日ソ追加登録用紙!A4),"",INDEX(【入力用】個人登録票!$Q$25:$Q$127&amp;"",SMALL(IF(【入力用】個人登録票!$R$25:$R$127=1,ROW($A$1:$A$103)),ROW([1]日ソ追加登録用紙!A4)))),VLOOKUP($A17,【入力用】個人登録票!$A$25:$R$127,17,FALSE))</f>
        <v/>
      </c>
      <c r="O17" s="1045"/>
      <c r="P17" s="1045"/>
      <c r="Q17" s="1045"/>
      <c r="R17" s="1046"/>
    </row>
    <row r="18" spans="1:29" ht="35.15" customHeight="1">
      <c r="A18" s="155"/>
      <c r="B18" s="146">
        <v>5</v>
      </c>
      <c r="C18" s="1055" t="str" cm="1">
        <f t="array" ref="C18">IF($A18="",IF(COUNTIF(【入力用】個人登録票!$R$25:$R$127,1)&lt;ROW([1]日ソ追加登録用紙!A5),"",INDEX(【入力用】個人登録票!$B$25:$B$127&amp;"",SMALL(IF(【入力用】個人登録票!$R$25:$R$127=1,ROW($A$1:$A$103)),ROW([1]日ソ追加登録用紙!A5)))),VLOOKUP($A18,【入力用】個人登録票!$A$25:$P$127,2,0))</f>
        <v/>
      </c>
      <c r="D18" s="1056"/>
      <c r="E18" s="1039" t="str" cm="1">
        <f t="array" ref="E18">IF($A18="",IF(COUNTIF(【入力用】個人登録票!$R$25:$R$127,1)&lt;ROW([1]日ソ追加登録用紙!A5),"",INDEX(【入力用】個人登録票!$E$25:$E$127&amp;"",SMALL(IF(【入力用】個人登録票!$R$25:$R$127=1,ROW($A$1:$A$103)),ROW([1]日ソ追加登録用紙!A5)))),VLOOKUP($A18,【入力用】個人登録票!$A$25:$R$127,5,FALSE))</f>
        <v/>
      </c>
      <c r="F18" s="1040"/>
      <c r="G18" s="1040"/>
      <c r="H18" s="1041" t="str" cm="1">
        <f t="array" ref="H18">IF($A18="",IF(IF(COUNTIF(【入力用】個人登録票!$R$25:$R$127,1)&lt;ROW([1]日ソ追加登録用紙!A5),"",INDEX(【入力用】個人登録票!$L$25:$L$127,SMALL(IF(【入力用】個人登録票!$R$25:$R$127=1,ROW($A$1:$A$103)),ROW([1]日ソ追加登録用紙!A5))))=0,"",IF(COUNTIF(【入力用】個人登録票!$R$25:$R$127,1)&lt;ROW([1]日ソ追加登録用紙!A5),"",INDEX(【入力用】個人登録票!$L$25:$L$127,SMALL(IF(【入力用】個人登録票!$R$25:$R$127=1,ROW($A$1:$A$103)),ROW([1]日ソ追加登録用紙!A5))))),VLOOKUP($A18,【入力用】個人登録票!$A$25:$R$127,12,FALSE))</f>
        <v/>
      </c>
      <c r="I18" s="1042"/>
      <c r="J18" s="1043"/>
      <c r="K18" s="1047" t="str">
        <f>IF($A18="",IF(COUNTIF(【入力用】個人登録票!$R$25:$R$127,1)&lt;ROW([1]日ソ追加登録用紙!A5),"",$F$7),$F$7)</f>
        <v/>
      </c>
      <c r="L18" s="1048"/>
      <c r="M18" s="147" t="str" cm="1">
        <f t="array" ref="M18">IF($A18="",IF(COUNTIF(【入力用】個人登録票!$R$25:$R$127,1)&lt;ROW([1]日ソ追加登録用紙!A5),"",INDEX(【入力用】個人登録票!$C$25:$C$127&amp;"",SMALL(IF(【入力用】個人登録票!$R$25:$R$127=1,ROW($A$1:$A$103)),ROW([1]日ソ追加登録用紙!A5)))),VLOOKUP($A18,【入力用】個人登録票!$A$25:$R$127,3,FALSE))</f>
        <v/>
      </c>
      <c r="N18" s="1044" t="str" cm="1">
        <f t="array" ref="N18">IF($A18="",IF(COUNTIF(【入力用】個人登録票!$R$25:$R$127,1)&lt;ROW([1]日ソ追加登録用紙!A5),"",INDEX(【入力用】個人登録票!$Q$25:$Q$127&amp;"",SMALL(IF(【入力用】個人登録票!$R$25:$R$127=1,ROW($A$1:$A$103)),ROW([1]日ソ追加登録用紙!A5)))),VLOOKUP($A18,【入力用】個人登録票!$A$25:$R$127,17,FALSE))</f>
        <v/>
      </c>
      <c r="O18" s="1045"/>
      <c r="P18" s="1045"/>
      <c r="Q18" s="1045"/>
      <c r="R18" s="1046"/>
    </row>
    <row r="19" spans="1:29" ht="35.15" customHeight="1">
      <c r="A19" s="155"/>
      <c r="B19" s="146">
        <v>6</v>
      </c>
      <c r="C19" s="1055" t="str" cm="1">
        <f t="array" ref="C19">IF($A19="",IF(COUNTIF(【入力用】個人登録票!$R$25:$R$127,1)&lt;ROW([1]日ソ追加登録用紙!A6),"",INDEX(【入力用】個人登録票!$B$25:$B$127&amp;"",SMALL(IF(【入力用】個人登録票!$R$25:$R$127=1,ROW($A$1:$A$103)),ROW([1]日ソ追加登録用紙!A6)))),VLOOKUP($A19,【入力用】個人登録票!$A$25:$P$127,2,0))</f>
        <v/>
      </c>
      <c r="D19" s="1056"/>
      <c r="E19" s="1039" t="str" cm="1">
        <f t="array" ref="E19">IF($A19="",IF(COUNTIF(【入力用】個人登録票!$R$25:$R$127,1)&lt;ROW([1]日ソ追加登録用紙!A6),"",INDEX(【入力用】個人登録票!$E$25:$E$127&amp;"",SMALL(IF(【入力用】個人登録票!$R$25:$R$127=1,ROW($A$1:$A$103)),ROW([1]日ソ追加登録用紙!A6)))),VLOOKUP($A19,【入力用】個人登録票!$A$25:$R$127,5,FALSE))</f>
        <v/>
      </c>
      <c r="F19" s="1040"/>
      <c r="G19" s="1040"/>
      <c r="H19" s="1041" t="str" cm="1">
        <f t="array" ref="H19">IF($A19="",IF(IF(COUNTIF(【入力用】個人登録票!$R$25:$R$127,1)&lt;ROW([1]日ソ追加登録用紙!A6),"",INDEX(【入力用】個人登録票!$L$25:$L$127,SMALL(IF(【入力用】個人登録票!$R$25:$R$127=1,ROW($A$1:$A$103)),ROW([1]日ソ追加登録用紙!A6))))=0,"",IF(COUNTIF(【入力用】個人登録票!$R$25:$R$127,1)&lt;ROW([1]日ソ追加登録用紙!A6),"",INDEX(【入力用】個人登録票!$L$25:$L$127,SMALL(IF(【入力用】個人登録票!$R$25:$R$127=1,ROW($A$1:$A$103)),ROW([1]日ソ追加登録用紙!A6))))),VLOOKUP($A19,【入力用】個人登録票!$A$25:$R$127,12,FALSE))</f>
        <v/>
      </c>
      <c r="I19" s="1042"/>
      <c r="J19" s="1043"/>
      <c r="K19" s="1047" t="str">
        <f>IF($A19="",IF(COUNTIF(【入力用】個人登録票!$R$25:$R$127,1)&lt;ROW([1]日ソ追加登録用紙!A6),"",$F$7),$F$7)</f>
        <v/>
      </c>
      <c r="L19" s="1048"/>
      <c r="M19" s="147" t="str" cm="1">
        <f t="array" ref="M19">IF($A19="",IF(COUNTIF(【入力用】個人登録票!$R$25:$R$127,1)&lt;ROW([1]日ソ追加登録用紙!A6),"",INDEX(【入力用】個人登録票!$C$25:$C$127&amp;"",SMALL(IF(【入力用】個人登録票!$R$25:$R$127=1,ROW($A$1:$A$103)),ROW([1]日ソ追加登録用紙!A6)))),VLOOKUP($A19,【入力用】個人登録票!$A$25:$R$127,3,FALSE))</f>
        <v/>
      </c>
      <c r="N19" s="1044" t="str" cm="1">
        <f t="array" ref="N19">IF($A19="",IF(COUNTIF(【入力用】個人登録票!$R$25:$R$127,1)&lt;ROW([1]日ソ追加登録用紙!A6),"",INDEX(【入力用】個人登録票!$Q$25:$Q$127&amp;"",SMALL(IF(【入力用】個人登録票!$R$25:$R$127=1,ROW($A$1:$A$103)),ROW([1]日ソ追加登録用紙!A6)))),VLOOKUP($A19,【入力用】個人登録票!$A$25:$R$127,17,FALSE))</f>
        <v/>
      </c>
      <c r="O19" s="1045"/>
      <c r="P19" s="1045"/>
      <c r="Q19" s="1045"/>
      <c r="R19" s="1046"/>
    </row>
    <row r="20" spans="1:29" ht="35.15" customHeight="1">
      <c r="A20" s="155"/>
      <c r="B20" s="146">
        <v>7</v>
      </c>
      <c r="C20" s="1055" t="str" cm="1">
        <f t="array" ref="C20">IF($A20="",IF(COUNTIF(【入力用】個人登録票!$R$25:$R$127,1)&lt;ROW([1]日ソ追加登録用紙!A7),"",INDEX(【入力用】個人登録票!$B$25:$B$127&amp;"",SMALL(IF(【入力用】個人登録票!$R$25:$R$127=1,ROW($A$1:$A$103)),ROW([1]日ソ追加登録用紙!A7)))),VLOOKUP($A20,【入力用】個人登録票!$A$25:$P$127,2,0))</f>
        <v/>
      </c>
      <c r="D20" s="1056"/>
      <c r="E20" s="1039" t="str" cm="1">
        <f t="array" ref="E20">IF($A20="",IF(COUNTIF(【入力用】個人登録票!$R$25:$R$127,1)&lt;ROW([1]日ソ追加登録用紙!A7),"",INDEX(【入力用】個人登録票!$E$25:$E$127&amp;"",SMALL(IF(【入力用】個人登録票!$R$25:$R$127=1,ROW($A$1:$A$103)),ROW([1]日ソ追加登録用紙!A7)))),VLOOKUP($A20,【入力用】個人登録票!$A$25:$R$127,5,FALSE))</f>
        <v/>
      </c>
      <c r="F20" s="1040"/>
      <c r="G20" s="1040"/>
      <c r="H20" s="1041" t="str" cm="1">
        <f t="array" ref="H20">IF($A20="",IF(IF(COUNTIF(【入力用】個人登録票!$R$25:$R$127,1)&lt;ROW([1]日ソ追加登録用紙!A7),"",INDEX(【入力用】個人登録票!$L$25:$L$127,SMALL(IF(【入力用】個人登録票!$R$25:$R$127=1,ROW($A$1:$A$103)),ROW([1]日ソ追加登録用紙!A7))))=0,"",IF(COUNTIF(【入力用】個人登録票!$R$25:$R$127,1)&lt;ROW([1]日ソ追加登録用紙!A7),"",INDEX(【入力用】個人登録票!$L$25:$L$127,SMALL(IF(【入力用】個人登録票!$R$25:$R$127=1,ROW($A$1:$A$103)),ROW([1]日ソ追加登録用紙!A7))))),VLOOKUP($A20,【入力用】個人登録票!$A$25:$R$127,12,FALSE))</f>
        <v/>
      </c>
      <c r="I20" s="1042"/>
      <c r="J20" s="1043"/>
      <c r="K20" s="1047" t="str">
        <f>IF($A20="",IF(COUNTIF(【入力用】個人登録票!$R$25:$R$127,1)&lt;ROW([1]日ソ追加登録用紙!A7),"",$F$7),$F$7)</f>
        <v/>
      </c>
      <c r="L20" s="1048"/>
      <c r="M20" s="147" t="str" cm="1">
        <f t="array" ref="M20">IF($A20="",IF(COUNTIF(【入力用】個人登録票!$R$25:$R$127,1)&lt;ROW([1]日ソ追加登録用紙!A7),"",INDEX(【入力用】個人登録票!$C$25:$C$127&amp;"",SMALL(IF(【入力用】個人登録票!$R$25:$R$127=1,ROW($A$1:$A$103)),ROW([1]日ソ追加登録用紙!A7)))),VLOOKUP($A20,【入力用】個人登録票!$A$25:$R$127,3,FALSE))</f>
        <v/>
      </c>
      <c r="N20" s="1044" t="str" cm="1">
        <f t="array" ref="N20">IF($A20="",IF(COUNTIF(【入力用】個人登録票!$R$25:$R$127,1)&lt;ROW([1]日ソ追加登録用紙!A7),"",INDEX(【入力用】個人登録票!$Q$25:$Q$127&amp;"",SMALL(IF(【入力用】個人登録票!$R$25:$R$127=1,ROW($A$1:$A$103)),ROW([1]日ソ追加登録用紙!A7)))),VLOOKUP($A20,【入力用】個人登録票!$A$25:$R$127,17,FALSE))</f>
        <v/>
      </c>
      <c r="O20" s="1045"/>
      <c r="P20" s="1045"/>
      <c r="Q20" s="1045"/>
      <c r="R20" s="1046"/>
    </row>
    <row r="21" spans="1:29" ht="35.15" customHeight="1">
      <c r="A21" s="155"/>
      <c r="B21" s="146">
        <v>8</v>
      </c>
      <c r="C21" s="1055" t="str" cm="1">
        <f t="array" ref="C21">IF($A21="",IF(COUNTIF(【入力用】個人登録票!$R$25:$R$127,1)&lt;ROW([1]日ソ追加登録用紙!A8),"",INDEX(【入力用】個人登録票!$B$25:$B$127&amp;"",SMALL(IF(【入力用】個人登録票!$R$25:$R$127=1,ROW($A$1:$A$103)),ROW([1]日ソ追加登録用紙!A8)))),VLOOKUP($A21,【入力用】個人登録票!$A$25:$P$127,2,0))</f>
        <v/>
      </c>
      <c r="D21" s="1056"/>
      <c r="E21" s="1039" t="str" cm="1">
        <f t="array" ref="E21">IF($A21="",IF(COUNTIF(【入力用】個人登録票!$R$25:$R$127,1)&lt;ROW([1]日ソ追加登録用紙!A8),"",INDEX(【入力用】個人登録票!$E$25:$E$127&amp;"",SMALL(IF(【入力用】個人登録票!$R$25:$R$127=1,ROW($A$1:$A$103)),ROW([1]日ソ追加登録用紙!A8)))),VLOOKUP($A21,【入力用】個人登録票!$A$25:$R$127,5,FALSE))</f>
        <v/>
      </c>
      <c r="F21" s="1040"/>
      <c r="G21" s="1040"/>
      <c r="H21" s="1041" t="str" cm="1">
        <f t="array" ref="H21">IF($A21="",IF(IF(COUNTIF(【入力用】個人登録票!$R$25:$R$127,1)&lt;ROW([1]日ソ追加登録用紙!A8),"",INDEX(【入力用】個人登録票!$L$25:$L$127,SMALL(IF(【入力用】個人登録票!$R$25:$R$127=1,ROW($A$1:$A$103)),ROW([1]日ソ追加登録用紙!A8))))=0,"",IF(COUNTIF(【入力用】個人登録票!$R$25:$R$127,1)&lt;ROW([1]日ソ追加登録用紙!A8),"",INDEX(【入力用】個人登録票!$L$25:$L$127,SMALL(IF(【入力用】個人登録票!$R$25:$R$127=1,ROW($A$1:$A$103)),ROW([1]日ソ追加登録用紙!A8))))),VLOOKUP($A21,【入力用】個人登録票!$A$25:$R$127,12,FALSE))</f>
        <v/>
      </c>
      <c r="I21" s="1042"/>
      <c r="J21" s="1043"/>
      <c r="K21" s="1047" t="str">
        <f>IF($A21="",IF(COUNTIF(【入力用】個人登録票!$R$25:$R$127,1)&lt;ROW([1]日ソ追加登録用紙!A8),"",$F$7),$F$7)</f>
        <v/>
      </c>
      <c r="L21" s="1048"/>
      <c r="M21" s="147" t="str" cm="1">
        <f t="array" ref="M21">IF($A21="",IF(COUNTIF(【入力用】個人登録票!$R$25:$R$127,1)&lt;ROW([1]日ソ追加登録用紙!A8),"",INDEX(【入力用】個人登録票!$C$25:$C$127&amp;"",SMALL(IF(【入力用】個人登録票!$R$25:$R$127=1,ROW($A$1:$A$103)),ROW([1]日ソ追加登録用紙!A8)))),VLOOKUP($A21,【入力用】個人登録票!$A$25:$R$127,3,FALSE))</f>
        <v/>
      </c>
      <c r="N21" s="1044" t="str" cm="1">
        <f t="array" ref="N21">IF($A21="",IF(COUNTIF(【入力用】個人登録票!$R$25:$R$127,1)&lt;ROW([1]日ソ追加登録用紙!A8),"",INDEX(【入力用】個人登録票!$Q$25:$Q$127&amp;"",SMALL(IF(【入力用】個人登録票!$R$25:$R$127=1,ROW($A$1:$A$103)),ROW([1]日ソ追加登録用紙!A8)))),VLOOKUP($A21,【入力用】個人登録票!$A$25:$R$127,17,FALSE))</f>
        <v/>
      </c>
      <c r="O21" s="1045"/>
      <c r="P21" s="1045"/>
      <c r="Q21" s="1045"/>
      <c r="R21" s="1046"/>
    </row>
    <row r="22" spans="1:29" ht="35.15" customHeight="1">
      <c r="A22" s="155"/>
      <c r="B22" s="146">
        <v>9</v>
      </c>
      <c r="C22" s="1055" t="str" cm="1">
        <f t="array" ref="C22">IF($A22="",IF(COUNTIF(【入力用】個人登録票!$R$25:$R$127,1)&lt;ROW([1]日ソ追加登録用紙!A9),"",INDEX(【入力用】個人登録票!$B$25:$B$127&amp;"",SMALL(IF(【入力用】個人登録票!$R$25:$R$127=1,ROW($A$1:$A$103)),ROW([1]日ソ追加登録用紙!A9)))),VLOOKUP($A22,【入力用】個人登録票!$A$25:$P$127,2,0))</f>
        <v/>
      </c>
      <c r="D22" s="1056"/>
      <c r="E22" s="1039" t="str" cm="1">
        <f t="array" ref="E22">IF($A22="",IF(COUNTIF(【入力用】個人登録票!$R$25:$R$127,1)&lt;ROW([1]日ソ追加登録用紙!A9),"",INDEX(【入力用】個人登録票!$E$25:$E$127&amp;"",SMALL(IF(【入力用】個人登録票!$R$25:$R$127=1,ROW($A$1:$A$103)),ROW([1]日ソ追加登録用紙!A9)))),VLOOKUP($A22,【入力用】個人登録票!$A$25:$R$127,5,FALSE))</f>
        <v/>
      </c>
      <c r="F22" s="1040"/>
      <c r="G22" s="1040"/>
      <c r="H22" s="1041" t="str" cm="1">
        <f t="array" ref="H22">IF($A22="",IF(IF(COUNTIF(【入力用】個人登録票!$R$25:$R$127,1)&lt;ROW([1]日ソ追加登録用紙!A9),"",INDEX(【入力用】個人登録票!$L$25:$L$127,SMALL(IF(【入力用】個人登録票!$R$25:$R$127=1,ROW($A$1:$A$103)),ROW([1]日ソ追加登録用紙!A9))))=0,"",IF(COUNTIF(【入力用】個人登録票!$R$25:$R$127,1)&lt;ROW([1]日ソ追加登録用紙!A9),"",INDEX(【入力用】個人登録票!$L$25:$L$127,SMALL(IF(【入力用】個人登録票!$R$25:$R$127=1,ROW($A$1:$A$103)),ROW([1]日ソ追加登録用紙!A9))))),VLOOKUP($A22,【入力用】個人登録票!$A$25:$R$127,12,FALSE))</f>
        <v/>
      </c>
      <c r="I22" s="1042"/>
      <c r="J22" s="1043"/>
      <c r="K22" s="1047" t="str">
        <f>IF($A22="",IF(COUNTIF(【入力用】個人登録票!$R$25:$R$127,1)&lt;ROW([1]日ソ追加登録用紙!A9),"",$F$7),$F$7)</f>
        <v/>
      </c>
      <c r="L22" s="1048"/>
      <c r="M22" s="147" t="str" cm="1">
        <f t="array" ref="M22">IF($A22="",IF(COUNTIF(【入力用】個人登録票!$R$25:$R$127,1)&lt;ROW([1]日ソ追加登録用紙!A9),"",INDEX(【入力用】個人登録票!$C$25:$C$127&amp;"",SMALL(IF(【入力用】個人登録票!$R$25:$R$127=1,ROW($A$1:$A$103)),ROW([1]日ソ追加登録用紙!A9)))),VLOOKUP($A22,【入力用】個人登録票!$A$25:$R$127,3,FALSE))</f>
        <v/>
      </c>
      <c r="N22" s="1044" t="str" cm="1">
        <f t="array" ref="N22">IF($A22="",IF(COUNTIF(【入力用】個人登録票!$R$25:$R$127,1)&lt;ROW([1]日ソ追加登録用紙!A9),"",INDEX(【入力用】個人登録票!$Q$25:$Q$127&amp;"",SMALL(IF(【入力用】個人登録票!$R$25:$R$127=1,ROW($A$1:$A$103)),ROW([1]日ソ追加登録用紙!A9)))),VLOOKUP($A22,【入力用】個人登録票!$A$25:$R$127,17,FALSE))</f>
        <v/>
      </c>
      <c r="O22" s="1045"/>
      <c r="P22" s="1045"/>
      <c r="Q22" s="1045"/>
      <c r="R22" s="1046"/>
    </row>
    <row r="23" spans="1:29" ht="35.15" customHeight="1">
      <c r="A23" s="155"/>
      <c r="B23" s="146">
        <v>10</v>
      </c>
      <c r="C23" s="1055" t="str" cm="1">
        <f t="array" ref="C23">IF($A23="",IF(COUNTIF(【入力用】個人登録票!$R$25:$R$127,1)&lt;ROW([1]日ソ追加登録用紙!A10),"",INDEX(【入力用】個人登録票!$B$25:$B$127&amp;"",SMALL(IF(【入力用】個人登録票!$R$25:$R$127=1,ROW($A$1:$A$103)),ROW([1]日ソ追加登録用紙!A10)))),VLOOKUP($A23,【入力用】個人登録票!$A$25:$P$127,2,0))</f>
        <v/>
      </c>
      <c r="D23" s="1056"/>
      <c r="E23" s="1039" t="str" cm="1">
        <f t="array" ref="E23">IF($A23="",IF(COUNTIF(【入力用】個人登録票!$R$25:$R$127,1)&lt;ROW([1]日ソ追加登録用紙!A10),"",INDEX(【入力用】個人登録票!$E$25:$E$127&amp;"",SMALL(IF(【入力用】個人登録票!$R$25:$R$127=1,ROW($A$1:$A$103)),ROW([1]日ソ追加登録用紙!A10)))),VLOOKUP($A23,【入力用】個人登録票!$A$25:$R$127,5,FALSE))</f>
        <v/>
      </c>
      <c r="F23" s="1040"/>
      <c r="G23" s="1040"/>
      <c r="H23" s="1041" t="str" cm="1">
        <f t="array" ref="H23">IF($A23="",IF(IF(COUNTIF(【入力用】個人登録票!$R$25:$R$127,1)&lt;ROW([1]日ソ追加登録用紙!A10),"",INDEX(【入力用】個人登録票!$L$25:$L$127,SMALL(IF(【入力用】個人登録票!$R$25:$R$127=1,ROW($A$1:$A$103)),ROW([1]日ソ追加登録用紙!A10))))=0,"",IF(COUNTIF(【入力用】個人登録票!$R$25:$R$127,1)&lt;ROW([1]日ソ追加登録用紙!A10),"",INDEX(【入力用】個人登録票!$L$25:$L$127,SMALL(IF(【入力用】個人登録票!$R$25:$R$127=1,ROW($A$1:$A$103)),ROW([1]日ソ追加登録用紙!A10))))),VLOOKUP($A23,【入力用】個人登録票!$A$25:$R$127,12,FALSE))</f>
        <v/>
      </c>
      <c r="I23" s="1042"/>
      <c r="J23" s="1043"/>
      <c r="K23" s="1047" t="str">
        <f>IF($A23="",IF(COUNTIF(【入力用】個人登録票!$R$25:$R$127,1)&lt;ROW([1]日ソ追加登録用紙!A10),"",$F$7),$F$7)</f>
        <v/>
      </c>
      <c r="L23" s="1048"/>
      <c r="M23" s="147" t="str" cm="1">
        <f t="array" ref="M23">IF($A23="",IF(COUNTIF(【入力用】個人登録票!$R$25:$R$127,1)&lt;ROW([1]日ソ追加登録用紙!A10),"",INDEX(【入力用】個人登録票!$C$25:$C$127&amp;"",SMALL(IF(【入力用】個人登録票!$R$25:$R$127=1,ROW($A$1:$A$103)),ROW([1]日ソ追加登録用紙!A10)))),VLOOKUP($A23,【入力用】個人登録票!$A$25:$R$127,3,FALSE))</f>
        <v/>
      </c>
      <c r="N23" s="1044" t="str" cm="1">
        <f t="array" ref="N23">IF($A23="",IF(COUNTIF(【入力用】個人登録票!$R$25:$R$127,1)&lt;ROW([1]日ソ追加登録用紙!A10),"",INDEX(【入力用】個人登録票!$Q$25:$Q$127&amp;"",SMALL(IF(【入力用】個人登録票!$R$25:$R$127=1,ROW($A$1:$A$103)),ROW([1]日ソ追加登録用紙!A10)))),VLOOKUP($A23,【入力用】個人登録票!$A$25:$R$127,17,FALSE))</f>
        <v/>
      </c>
      <c r="O23" s="1045"/>
      <c r="P23" s="1045"/>
      <c r="Q23" s="1045"/>
      <c r="R23" s="1046"/>
    </row>
    <row r="24" spans="1:29" ht="35.15" customHeight="1">
      <c r="A24" s="155"/>
      <c r="B24" s="146">
        <v>11</v>
      </c>
      <c r="C24" s="1055" t="str" cm="1">
        <f t="array" ref="C24">IF($A24="",IF(COUNTIF(【入力用】個人登録票!$R$25:$R$127,1)&lt;ROW([1]日ソ追加登録用紙!A11),"",INDEX(【入力用】個人登録票!$B$25:$B$127&amp;"",SMALL(IF(【入力用】個人登録票!$R$25:$R$127=1,ROW($A$1:$A$103)),ROW([1]日ソ追加登録用紙!A11)))),VLOOKUP($A24,【入力用】個人登録票!$A$25:$P$127,2,0))</f>
        <v/>
      </c>
      <c r="D24" s="1056"/>
      <c r="E24" s="1039" t="str" cm="1">
        <f t="array" ref="E24">IF($A24="",IF(COUNTIF(【入力用】個人登録票!$R$25:$R$127,1)&lt;ROW([1]日ソ追加登録用紙!A11),"",INDEX(【入力用】個人登録票!$E$25:$E$127&amp;"",SMALL(IF(【入力用】個人登録票!$R$25:$R$127=1,ROW($A$1:$A$103)),ROW([1]日ソ追加登録用紙!A11)))),VLOOKUP($A24,【入力用】個人登録票!$A$25:$R$127,5,FALSE))</f>
        <v/>
      </c>
      <c r="F24" s="1040"/>
      <c r="G24" s="1040"/>
      <c r="H24" s="1041" t="str" cm="1">
        <f t="array" ref="H24">IF($A24="",IF(IF(COUNTIF(【入力用】個人登録票!$R$25:$R$127,1)&lt;ROW([1]日ソ追加登録用紙!A11),"",INDEX(【入力用】個人登録票!$L$25:$L$127,SMALL(IF(【入力用】個人登録票!$R$25:$R$127=1,ROW($A$1:$A$103)),ROW([1]日ソ追加登録用紙!A11))))=0,"",IF(COUNTIF(【入力用】個人登録票!$R$25:$R$127,1)&lt;ROW([1]日ソ追加登録用紙!A11),"",INDEX(【入力用】個人登録票!$L$25:$L$127,SMALL(IF(【入力用】個人登録票!$R$25:$R$127=1,ROW($A$1:$A$103)),ROW([1]日ソ追加登録用紙!A11))))),VLOOKUP($A24,【入力用】個人登録票!$A$25:$R$127,12,FALSE))</f>
        <v/>
      </c>
      <c r="I24" s="1042"/>
      <c r="J24" s="1043"/>
      <c r="K24" s="1047" t="str">
        <f>IF($A24="",IF(COUNTIF(【入力用】個人登録票!$R$25:$R$127,1)&lt;ROW([1]日ソ追加登録用紙!A11),"",$F$7),$F$7)</f>
        <v/>
      </c>
      <c r="L24" s="1048"/>
      <c r="M24" s="147" t="str" cm="1">
        <f t="array" ref="M24">IF($A24="",IF(COUNTIF(【入力用】個人登録票!$R$25:$R$127,1)&lt;ROW([1]日ソ追加登録用紙!A11),"",INDEX(【入力用】個人登録票!$C$25:$C$127&amp;"",SMALL(IF(【入力用】個人登録票!$R$25:$R$127=1,ROW($A$1:$A$103)),ROW([1]日ソ追加登録用紙!A11)))),VLOOKUP($A24,【入力用】個人登録票!$A$25:$R$127,3,FALSE))</f>
        <v/>
      </c>
      <c r="N24" s="1044" t="str" cm="1">
        <f t="array" ref="N24">IF($A24="",IF(COUNTIF(【入力用】個人登録票!$R$25:$R$127,1)&lt;ROW([1]日ソ追加登録用紙!A11),"",INDEX(【入力用】個人登録票!$Q$25:$Q$127&amp;"",SMALL(IF(【入力用】個人登録票!$R$25:$R$127=1,ROW($A$1:$A$103)),ROW([1]日ソ追加登録用紙!A11)))),VLOOKUP($A24,【入力用】個人登録票!$A$25:$R$127,17,FALSE))</f>
        <v/>
      </c>
      <c r="O24" s="1045"/>
      <c r="P24" s="1045"/>
      <c r="Q24" s="1045"/>
      <c r="R24" s="1046"/>
    </row>
    <row r="25" spans="1:29" ht="35.15" customHeight="1">
      <c r="A25" s="155"/>
      <c r="B25" s="146">
        <v>12</v>
      </c>
      <c r="C25" s="1055" t="str" cm="1">
        <f t="array" ref="C25">IF($A25="",IF(COUNTIF(【入力用】個人登録票!$R$25:$R$127,1)&lt;ROW([1]日ソ追加登録用紙!A12),"",INDEX(【入力用】個人登録票!$B$25:$B$127&amp;"",SMALL(IF(【入力用】個人登録票!$R$25:$R$127=1,ROW($A$1:$A$103)),ROW([1]日ソ追加登録用紙!A12)))),VLOOKUP($A25,【入力用】個人登録票!$A$25:$P$127,2,0))</f>
        <v/>
      </c>
      <c r="D25" s="1056"/>
      <c r="E25" s="1039" t="str" cm="1">
        <f t="array" ref="E25">IF($A25="",IF(COUNTIF(【入力用】個人登録票!$R$25:$R$127,1)&lt;ROW([1]日ソ追加登録用紙!A12),"",INDEX(【入力用】個人登録票!$E$25:$E$127&amp;"",SMALL(IF(【入力用】個人登録票!$R$25:$R$127=1,ROW($A$1:$A$103)),ROW([1]日ソ追加登録用紙!A12)))),VLOOKUP($A25,【入力用】個人登録票!$A$25:$R$127,5,FALSE))</f>
        <v/>
      </c>
      <c r="F25" s="1040"/>
      <c r="G25" s="1040"/>
      <c r="H25" s="1041" t="str" cm="1">
        <f t="array" ref="H25">IF($A25="",IF(IF(COUNTIF(【入力用】個人登録票!$R$25:$R$127,1)&lt;ROW([1]日ソ追加登録用紙!A12),"",INDEX(【入力用】個人登録票!$L$25:$L$127,SMALL(IF(【入力用】個人登録票!$R$25:$R$127=1,ROW($A$1:$A$103)),ROW([1]日ソ追加登録用紙!A12))))=0,"",IF(COUNTIF(【入力用】個人登録票!$R$25:$R$127,1)&lt;ROW([1]日ソ追加登録用紙!A12),"",INDEX(【入力用】個人登録票!$L$25:$L$127,SMALL(IF(【入力用】個人登録票!$R$25:$R$127=1,ROW($A$1:$A$103)),ROW([1]日ソ追加登録用紙!A12))))),VLOOKUP($A25,【入力用】個人登録票!$A$25:$R$127,12,FALSE))</f>
        <v/>
      </c>
      <c r="I25" s="1042"/>
      <c r="J25" s="1043"/>
      <c r="K25" s="1047" t="str">
        <f>IF($A25="",IF(COUNTIF(【入力用】個人登録票!$R$25:$R$127,1)&lt;ROW([1]日ソ追加登録用紙!A12),"",$F$7),$F$7)</f>
        <v/>
      </c>
      <c r="L25" s="1048"/>
      <c r="M25" s="147" t="str" cm="1">
        <f t="array" ref="M25">IF($A25="",IF(COUNTIF(【入力用】個人登録票!$R$25:$R$127,1)&lt;ROW([1]日ソ追加登録用紙!A12),"",INDEX(【入力用】個人登録票!$C$25:$C$127&amp;"",SMALL(IF(【入力用】個人登録票!$R$25:$R$127=1,ROW($A$1:$A$103)),ROW([1]日ソ追加登録用紙!A12)))),VLOOKUP($A25,【入力用】個人登録票!$A$25:$R$127,3,FALSE))</f>
        <v/>
      </c>
      <c r="N25" s="1044" t="str" cm="1">
        <f t="array" ref="N25">IF($A25="",IF(COUNTIF(【入力用】個人登録票!$R$25:$R$127,1)&lt;ROW([1]日ソ追加登録用紙!A12),"",INDEX(【入力用】個人登録票!$Q$25:$Q$127&amp;"",SMALL(IF(【入力用】個人登録票!$R$25:$R$127=1,ROW($A$1:$A$103)),ROW([1]日ソ追加登録用紙!A12)))),VLOOKUP($A25,【入力用】個人登録票!$A$25:$R$127,17,FALSE))</f>
        <v/>
      </c>
      <c r="O25" s="1045"/>
      <c r="P25" s="1045"/>
      <c r="Q25" s="1045"/>
      <c r="R25" s="1046"/>
    </row>
    <row r="26" spans="1:29" ht="35.15" customHeight="1">
      <c r="A26" s="155"/>
      <c r="B26" s="146">
        <v>13</v>
      </c>
      <c r="C26" s="1055" t="str" cm="1">
        <f t="array" ref="C26">IF($A26="",IF(COUNTIF(【入力用】個人登録票!$R$25:$R$127,1)&lt;ROW([1]日ソ追加登録用紙!A13),"",INDEX(【入力用】個人登録票!$B$25:$B$127&amp;"",SMALL(IF(【入力用】個人登録票!$R$25:$R$127=1,ROW($A$1:$A$103)),ROW([1]日ソ追加登録用紙!A13)))),VLOOKUP($A26,【入力用】個人登録票!$A$25:$P$127,2,0))</f>
        <v/>
      </c>
      <c r="D26" s="1056"/>
      <c r="E26" s="1039" t="str" cm="1">
        <f t="array" ref="E26">IF($A26="",IF(COUNTIF(【入力用】個人登録票!$R$25:$R$127,1)&lt;ROW([1]日ソ追加登録用紙!A13),"",INDEX(【入力用】個人登録票!$E$25:$E$127&amp;"",SMALL(IF(【入力用】個人登録票!$R$25:$R$127=1,ROW($A$1:$A$103)),ROW([1]日ソ追加登録用紙!A13)))),VLOOKUP($A26,【入力用】個人登録票!$A$25:$R$127,5,FALSE))</f>
        <v/>
      </c>
      <c r="F26" s="1040"/>
      <c r="G26" s="1040"/>
      <c r="H26" s="1041" t="str" cm="1">
        <f t="array" ref="H26">IF($A26="",IF(IF(COUNTIF(【入力用】個人登録票!$R$25:$R$127,1)&lt;ROW([1]日ソ追加登録用紙!A13),"",INDEX(【入力用】個人登録票!$L$25:$L$127,SMALL(IF(【入力用】個人登録票!$R$25:$R$127=1,ROW($A$1:$A$103)),ROW([1]日ソ追加登録用紙!A13))))=0,"",IF(COUNTIF(【入力用】個人登録票!$R$25:$R$127,1)&lt;ROW([1]日ソ追加登録用紙!A13),"",INDEX(【入力用】個人登録票!$L$25:$L$127,SMALL(IF(【入力用】個人登録票!$R$25:$R$127=1,ROW($A$1:$A$103)),ROW([1]日ソ追加登録用紙!A13))))),VLOOKUP($A26,【入力用】個人登録票!$A$25:$R$127,12,FALSE))</f>
        <v/>
      </c>
      <c r="I26" s="1042"/>
      <c r="J26" s="1043"/>
      <c r="K26" s="1047" t="str">
        <f>IF($A26="",IF(COUNTIF(【入力用】個人登録票!$R$25:$R$127,1)&lt;ROW([1]日ソ追加登録用紙!A13),"",$F$7),$F$7)</f>
        <v/>
      </c>
      <c r="L26" s="1048"/>
      <c r="M26" s="147" t="str" cm="1">
        <f t="array" ref="M26">IF($A26="",IF(COUNTIF(【入力用】個人登録票!$R$25:$R$127,1)&lt;ROW([1]日ソ追加登録用紙!A13),"",INDEX(【入力用】個人登録票!$C$25:$C$127&amp;"",SMALL(IF(【入力用】個人登録票!$R$25:$R$127=1,ROW($A$1:$A$103)),ROW([1]日ソ追加登録用紙!A13)))),VLOOKUP($A26,【入力用】個人登録票!$A$25:$R$127,3,FALSE))</f>
        <v/>
      </c>
      <c r="N26" s="1044" t="str" cm="1">
        <f t="array" ref="N26">IF($A26="",IF(COUNTIF(【入力用】個人登録票!$R$25:$R$127,1)&lt;ROW([1]日ソ追加登録用紙!A13),"",INDEX(【入力用】個人登録票!$Q$25:$Q$127&amp;"",SMALL(IF(【入力用】個人登録票!$R$25:$R$127=1,ROW($A$1:$A$103)),ROW([1]日ソ追加登録用紙!A13)))),VLOOKUP($A26,【入力用】個人登録票!$A$25:$R$127,17,FALSE))</f>
        <v/>
      </c>
      <c r="O26" s="1045"/>
      <c r="P26" s="1045"/>
      <c r="Q26" s="1045"/>
      <c r="R26" s="1046"/>
    </row>
    <row r="27" spans="1:29" ht="35.15" customHeight="1">
      <c r="A27" s="155"/>
      <c r="B27" s="146">
        <v>14</v>
      </c>
      <c r="C27" s="1055" t="str" cm="1">
        <f t="array" ref="C27">IF($A27="",IF(COUNTIF(【入力用】個人登録票!$R$25:$R$127,1)&lt;ROW([1]日ソ追加登録用紙!A14),"",INDEX(【入力用】個人登録票!$B$25:$B$127&amp;"",SMALL(IF(【入力用】個人登録票!$R$25:$R$127=1,ROW($A$1:$A$103)),ROW([1]日ソ追加登録用紙!A14)))),VLOOKUP($A27,【入力用】個人登録票!$A$25:$P$127,2,0))</f>
        <v/>
      </c>
      <c r="D27" s="1056"/>
      <c r="E27" s="1039" t="str" cm="1">
        <f t="array" ref="E27">IF($A27="",IF(COUNTIF(【入力用】個人登録票!$R$25:$R$127,1)&lt;ROW([1]日ソ追加登録用紙!A14),"",INDEX(【入力用】個人登録票!$E$25:$E$127&amp;"",SMALL(IF(【入力用】個人登録票!$R$25:$R$127=1,ROW($A$1:$A$103)),ROW([1]日ソ追加登録用紙!A14)))),VLOOKUP($A27,【入力用】個人登録票!$A$25:$R$127,5,FALSE))</f>
        <v/>
      </c>
      <c r="F27" s="1040"/>
      <c r="G27" s="1040"/>
      <c r="H27" s="1041" t="str" cm="1">
        <f t="array" ref="H27">IF($A27="",IF(IF(COUNTIF(【入力用】個人登録票!$R$25:$R$127,1)&lt;ROW([1]日ソ追加登録用紙!A14),"",INDEX(【入力用】個人登録票!$L$25:$L$127,SMALL(IF(【入力用】個人登録票!$R$25:$R$127=1,ROW($A$1:$A$103)),ROW([1]日ソ追加登録用紙!A14))))=0,"",IF(COUNTIF(【入力用】個人登録票!$R$25:$R$127,1)&lt;ROW([1]日ソ追加登録用紙!A14),"",INDEX(【入力用】個人登録票!$L$25:$L$127,SMALL(IF(【入力用】個人登録票!$R$25:$R$127=1,ROW($A$1:$A$103)),ROW([1]日ソ追加登録用紙!A14))))),VLOOKUP($A27,【入力用】個人登録票!$A$25:$R$127,12,FALSE))</f>
        <v/>
      </c>
      <c r="I27" s="1042"/>
      <c r="J27" s="1043"/>
      <c r="K27" s="1047" t="str">
        <f>IF($A27="",IF(COUNTIF(【入力用】個人登録票!$R$25:$R$127,1)&lt;ROW([1]日ソ追加登録用紙!A14),"",$F$7),$F$7)</f>
        <v/>
      </c>
      <c r="L27" s="1048"/>
      <c r="M27" s="147" t="str" cm="1">
        <f t="array" ref="M27">IF($A27="",IF(COUNTIF(【入力用】個人登録票!$R$25:$R$127,1)&lt;ROW([1]日ソ追加登録用紙!A14),"",INDEX(【入力用】個人登録票!$C$25:$C$127&amp;"",SMALL(IF(【入力用】個人登録票!$R$25:$R$127=1,ROW($A$1:$A$103)),ROW([1]日ソ追加登録用紙!A14)))),VLOOKUP($A27,【入力用】個人登録票!$A$25:$R$127,3,FALSE))</f>
        <v/>
      </c>
      <c r="N27" s="1044" t="str" cm="1">
        <f t="array" ref="N27">IF($A27="",IF(COUNTIF(【入力用】個人登録票!$R$25:$R$127,1)&lt;ROW([1]日ソ追加登録用紙!A14),"",INDEX(【入力用】個人登録票!$Q$25:$Q$127&amp;"",SMALL(IF(【入力用】個人登録票!$R$25:$R$127=1,ROW($A$1:$A$103)),ROW([1]日ソ追加登録用紙!A14)))),VLOOKUP($A27,【入力用】個人登録票!$A$25:$R$127,17,FALSE))</f>
        <v/>
      </c>
      <c r="O27" s="1045"/>
      <c r="P27" s="1045"/>
      <c r="Q27" s="1045"/>
      <c r="R27" s="1046"/>
    </row>
    <row r="28" spans="1:29" ht="35.15" customHeight="1">
      <c r="A28" s="155"/>
      <c r="B28" s="146">
        <v>15</v>
      </c>
      <c r="C28" s="1055" t="str" cm="1">
        <f t="array" ref="C28">IF($A28="",IF(COUNTIF(【入力用】個人登録票!$R$25:$R$127,1)&lt;ROW([1]日ソ追加登録用紙!A15),"",INDEX(【入力用】個人登録票!$B$25:$B$127&amp;"",SMALL(IF(【入力用】個人登録票!$R$25:$R$127=1,ROW($A$1:$A$103)),ROW([1]日ソ追加登録用紙!A15)))),VLOOKUP($A28,【入力用】個人登録票!$A$25:$P$127,2,0))</f>
        <v/>
      </c>
      <c r="D28" s="1056"/>
      <c r="E28" s="1039" t="str" cm="1">
        <f t="array" ref="E28">IF($A28="",IF(COUNTIF(【入力用】個人登録票!$R$25:$R$127,1)&lt;ROW([1]日ソ追加登録用紙!A15),"",INDEX(【入力用】個人登録票!$E$25:$E$127&amp;"",SMALL(IF(【入力用】個人登録票!$R$25:$R$127=1,ROW($A$1:$A$103)),ROW([1]日ソ追加登録用紙!A15)))),VLOOKUP($A28,【入力用】個人登録票!$A$25:$R$127,5,FALSE))</f>
        <v/>
      </c>
      <c r="F28" s="1040"/>
      <c r="G28" s="1040"/>
      <c r="H28" s="1041" t="str" cm="1">
        <f t="array" ref="H28">IF($A28="",IF(IF(COUNTIF(【入力用】個人登録票!$R$25:$R$127,1)&lt;ROW([1]日ソ追加登録用紙!A15),"",INDEX(【入力用】個人登録票!$L$25:$L$127,SMALL(IF(【入力用】個人登録票!$R$25:$R$127=1,ROW($A$1:$A$103)),ROW([1]日ソ追加登録用紙!A15))))=0,"",IF(COUNTIF(【入力用】個人登録票!$R$25:$R$127,1)&lt;ROW([1]日ソ追加登録用紙!A15),"",INDEX(【入力用】個人登録票!$L$25:$L$127,SMALL(IF(【入力用】個人登録票!$R$25:$R$127=1,ROW($A$1:$A$103)),ROW([1]日ソ追加登録用紙!A15))))),VLOOKUP($A28,【入力用】個人登録票!$A$25:$R$127,12,FALSE))</f>
        <v/>
      </c>
      <c r="I28" s="1042"/>
      <c r="J28" s="1043"/>
      <c r="K28" s="1047" t="str">
        <f>IF($A28="",IF(COUNTIF(【入力用】個人登録票!$R$25:$R$127,1)&lt;ROW([1]日ソ追加登録用紙!A15),"",$F$7),$F$7)</f>
        <v/>
      </c>
      <c r="L28" s="1048"/>
      <c r="M28" s="147" t="str" cm="1">
        <f t="array" ref="M28">IF($A28="",IF(COUNTIF(【入力用】個人登録票!$R$25:$R$127,1)&lt;ROW([1]日ソ追加登録用紙!A15),"",INDEX(【入力用】個人登録票!$C$25:$C$127&amp;"",SMALL(IF(【入力用】個人登録票!$R$25:$R$127=1,ROW($A$1:$A$103)),ROW([1]日ソ追加登録用紙!A15)))),VLOOKUP($A28,【入力用】個人登録票!$A$25:$R$127,3,FALSE))</f>
        <v/>
      </c>
      <c r="N28" s="1044" t="str" cm="1">
        <f t="array" ref="N28">IF($A28="",IF(COUNTIF(【入力用】個人登録票!$R$25:$R$127,1)&lt;ROW([1]日ソ追加登録用紙!A15),"",INDEX(【入力用】個人登録票!$Q$25:$Q$127&amp;"",SMALL(IF(【入力用】個人登録票!$R$25:$R$127=1,ROW($A$1:$A$103)),ROW([1]日ソ追加登録用紙!A15)))),VLOOKUP($A28,【入力用】個人登録票!$A$25:$R$127,17,FALSE))</f>
        <v/>
      </c>
      <c r="O28" s="1045"/>
      <c r="P28" s="1045"/>
      <c r="Q28" s="1045"/>
      <c r="R28" s="1046"/>
      <c r="S28" s="148" t="s">
        <v>527</v>
      </c>
    </row>
    <row r="29" spans="1:29" ht="14.25" customHeight="1"/>
    <row r="30" spans="1:29" ht="17.25" customHeight="1">
      <c r="C30" s="138" t="s">
        <v>518</v>
      </c>
      <c r="AC30" s="149"/>
    </row>
    <row r="31" spans="1:29" ht="17.25" customHeight="1">
      <c r="C31" s="138" t="s">
        <v>519</v>
      </c>
      <c r="AC31" s="149"/>
    </row>
    <row r="32" spans="1:29" ht="19.5" customHeight="1"/>
    <row r="33" ht="19.5" customHeight="1"/>
  </sheetData>
  <sheetProtection algorithmName="SHA-512" hashValue="nAThVlwr4HOnfWp8RbyauQPrPBH9ZienqNnys6mxQMOpF7f3yVK9qwGicKotGMeE43MxiYsfmLiQSTahVXJOuQ==" saltValue="GROUlITHru9Blz2IasAFFw==" spinCount="100000" sheet="1" selectLockedCells="1"/>
  <mergeCells count="97">
    <mergeCell ref="C14:D14"/>
    <mergeCell ref="C24:D24"/>
    <mergeCell ref="C26:D26"/>
    <mergeCell ref="C27:D27"/>
    <mergeCell ref="C28:D28"/>
    <mergeCell ref="C21:D21"/>
    <mergeCell ref="C19:D19"/>
    <mergeCell ref="C17:D17"/>
    <mergeCell ref="C15:D15"/>
    <mergeCell ref="A12:A13"/>
    <mergeCell ref="K22:L22"/>
    <mergeCell ref="K23:L23"/>
    <mergeCell ref="K24:L24"/>
    <mergeCell ref="K25:L25"/>
    <mergeCell ref="K16:L16"/>
    <mergeCell ref="K17:L17"/>
    <mergeCell ref="K18:L18"/>
    <mergeCell ref="K19:L19"/>
    <mergeCell ref="K20:L20"/>
    <mergeCell ref="K21:L21"/>
    <mergeCell ref="C25:D25"/>
    <mergeCell ref="E25:G25"/>
    <mergeCell ref="H25:J25"/>
    <mergeCell ref="C23:D23"/>
    <mergeCell ref="E23:G23"/>
    <mergeCell ref="H27:J27"/>
    <mergeCell ref="N27:R27"/>
    <mergeCell ref="E28:G28"/>
    <mergeCell ref="H28:J28"/>
    <mergeCell ref="N28:R28"/>
    <mergeCell ref="K28:L28"/>
    <mergeCell ref="K27:L27"/>
    <mergeCell ref="E27:G27"/>
    <mergeCell ref="N25:R25"/>
    <mergeCell ref="E26:G26"/>
    <mergeCell ref="H26:J26"/>
    <mergeCell ref="N26:R26"/>
    <mergeCell ref="K26:L26"/>
    <mergeCell ref="H23:J23"/>
    <mergeCell ref="N23:R23"/>
    <mergeCell ref="E24:G24"/>
    <mergeCell ref="H24:J24"/>
    <mergeCell ref="N24:R24"/>
    <mergeCell ref="E21:G21"/>
    <mergeCell ref="H21:J21"/>
    <mergeCell ref="N21:R21"/>
    <mergeCell ref="C22:D22"/>
    <mergeCell ref="E22:G22"/>
    <mergeCell ref="H22:J22"/>
    <mergeCell ref="N22:R22"/>
    <mergeCell ref="E19:G19"/>
    <mergeCell ref="H19:J19"/>
    <mergeCell ref="N19:R19"/>
    <mergeCell ref="C20:D20"/>
    <mergeCell ref="E20:G20"/>
    <mergeCell ref="H20:J20"/>
    <mergeCell ref="N20:R20"/>
    <mergeCell ref="E17:G17"/>
    <mergeCell ref="H17:J17"/>
    <mergeCell ref="N17:R17"/>
    <mergeCell ref="C18:D18"/>
    <mergeCell ref="E18:G18"/>
    <mergeCell ref="H18:J18"/>
    <mergeCell ref="N18:R18"/>
    <mergeCell ref="E15:G15"/>
    <mergeCell ref="H15:J15"/>
    <mergeCell ref="N15:R15"/>
    <mergeCell ref="C16:D16"/>
    <mergeCell ref="E16:G16"/>
    <mergeCell ref="H16:J16"/>
    <mergeCell ref="N16:R16"/>
    <mergeCell ref="K15:L15"/>
    <mergeCell ref="N12:R13"/>
    <mergeCell ref="E13:G13"/>
    <mergeCell ref="E14:G14"/>
    <mergeCell ref="H14:J14"/>
    <mergeCell ref="N14:R14"/>
    <mergeCell ref="K14:L14"/>
    <mergeCell ref="K12:M13"/>
    <mergeCell ref="C10:E10"/>
    <mergeCell ref="F10:J10"/>
    <mergeCell ref="C12:D13"/>
    <mergeCell ref="E12:G12"/>
    <mergeCell ref="H12:J13"/>
    <mergeCell ref="C7:E7"/>
    <mergeCell ref="F7:N7"/>
    <mergeCell ref="C8:E8"/>
    <mergeCell ref="F8:N8"/>
    <mergeCell ref="C9:E9"/>
    <mergeCell ref="F9:J9"/>
    <mergeCell ref="C6:E6"/>
    <mergeCell ref="F6:J6"/>
    <mergeCell ref="E1:O1"/>
    <mergeCell ref="R4:R5"/>
    <mergeCell ref="C5:E5"/>
    <mergeCell ref="F5:J5"/>
    <mergeCell ref="M5:N5"/>
  </mergeCells>
  <phoneticPr fontId="5"/>
  <conditionalFormatting sqref="A14:A28">
    <cfRule type="notContainsBlanks" dxfId="0" priority="2">
      <formula>LEN(TRIM(A14))&gt;0</formula>
    </cfRule>
  </conditionalFormatting>
  <pageMargins left="0.78740157480314965" right="0.11811023622047245" top="0.78740157480314965" bottom="0.39370078740157483" header="0.31496062992125984" footer="0.31496062992125984"/>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codeName="Sheet1"/>
  <dimension ref="A1:J1"/>
  <sheetViews>
    <sheetView workbookViewId="0">
      <selection activeCell="O5" sqref="O5"/>
    </sheetView>
  </sheetViews>
  <sheetFormatPr defaultColWidth="8.90625" defaultRowHeight="13"/>
  <sheetData>
    <row r="1" spans="1:10" s="181" customFormat="1" ht="18">
      <c r="A1" s="183" t="s">
        <v>584</v>
      </c>
      <c r="I1" s="304" t="s">
        <v>587</v>
      </c>
      <c r="J1" s="182"/>
    </row>
  </sheetData>
  <phoneticPr fontId="5"/>
  <hyperlinks>
    <hyperlink ref="I1" r:id="rId1" xr:uid="{00000000-0004-0000-0000-000000000000}"/>
  </hyperlinks>
  <pageMargins left="0.7" right="0.7" top="0.75" bottom="0.75" header="0.3" footer="0.3"/>
  <pageSetup paperSize="9" orientation="portrait" horizontalDpi="0" verticalDpi="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2">
    <tabColor rgb="FFFFFF00"/>
  </sheetPr>
  <dimension ref="A1:P89"/>
  <sheetViews>
    <sheetView zoomScale="85" zoomScaleNormal="85" workbookViewId="0">
      <selection activeCell="I41" sqref="I41"/>
    </sheetView>
  </sheetViews>
  <sheetFormatPr defaultColWidth="8.90625" defaultRowHeight="18" customHeight="1"/>
  <cols>
    <col min="1" max="1" width="3.36328125" style="185" bestFit="1" customWidth="1"/>
    <col min="2" max="2" width="9" style="184" customWidth="1"/>
    <col min="3" max="3" width="13.453125" style="184" bestFit="1" customWidth="1"/>
    <col min="4" max="4" width="89.453125" style="184" customWidth="1"/>
    <col min="5" max="16384" width="8.90625" style="184"/>
  </cols>
  <sheetData>
    <row r="1" spans="1:9" ht="22.5" customHeight="1">
      <c r="A1" s="391" t="s">
        <v>588</v>
      </c>
      <c r="B1" s="391"/>
      <c r="C1" s="391"/>
      <c r="D1" s="391"/>
      <c r="E1" s="391"/>
    </row>
    <row r="2" spans="1:9" ht="22.5" customHeight="1"/>
    <row r="3" spans="1:9" ht="19.75" customHeight="1">
      <c r="A3" s="392" t="s">
        <v>577</v>
      </c>
      <c r="B3" s="392"/>
      <c r="C3" s="392"/>
      <c r="D3" s="392"/>
      <c r="E3" s="392"/>
    </row>
    <row r="4" spans="1:9" ht="19.75" customHeight="1">
      <c r="A4" s="186"/>
      <c r="B4" s="186"/>
      <c r="C4" s="186"/>
      <c r="D4" s="186"/>
      <c r="E4" s="186"/>
    </row>
    <row r="5" spans="1:9" ht="19.75" customHeight="1">
      <c r="B5" s="184" t="s">
        <v>581</v>
      </c>
    </row>
    <row r="6" spans="1:9" ht="19.75" customHeight="1">
      <c r="B6" s="184" t="s">
        <v>310</v>
      </c>
    </row>
    <row r="7" spans="1:9" ht="19.75" customHeight="1">
      <c r="B7" s="184" t="s">
        <v>583</v>
      </c>
    </row>
    <row r="8" spans="1:9" ht="19.75" customHeight="1">
      <c r="B8" s="184" t="s">
        <v>589</v>
      </c>
    </row>
    <row r="9" spans="1:9" ht="19.75" customHeight="1">
      <c r="B9" s="184" t="s">
        <v>212</v>
      </c>
    </row>
    <row r="10" spans="1:9" ht="19.75" customHeight="1">
      <c r="B10" s="187" t="s">
        <v>258</v>
      </c>
    </row>
    <row r="11" spans="1:9" ht="19.75" customHeight="1"/>
    <row r="12" spans="1:9" ht="19.75" customHeight="1"/>
    <row r="13" spans="1:9" ht="19.75" customHeight="1" thickBot="1"/>
    <row r="14" spans="1:9" ht="25" customHeight="1">
      <c r="A14" s="188" t="s">
        <v>185</v>
      </c>
      <c r="B14" s="404" t="s">
        <v>205</v>
      </c>
      <c r="C14" s="404"/>
      <c r="D14" s="189"/>
      <c r="E14" s="190"/>
    </row>
    <row r="15" spans="1:9" ht="25" customHeight="1">
      <c r="A15" s="191" t="s">
        <v>213</v>
      </c>
      <c r="B15" s="405" t="s">
        <v>209</v>
      </c>
      <c r="C15" s="405"/>
      <c r="D15" s="193"/>
      <c r="E15" s="194"/>
    </row>
    <row r="16" spans="1:9" ht="25" customHeight="1">
      <c r="A16" s="191" t="s">
        <v>214</v>
      </c>
      <c r="B16" s="402" t="s">
        <v>50</v>
      </c>
      <c r="C16" s="403"/>
      <c r="D16" s="193"/>
      <c r="E16" s="195"/>
      <c r="H16" s="184" t="s">
        <v>23</v>
      </c>
      <c r="I16" s="184" t="s">
        <v>24</v>
      </c>
    </row>
    <row r="17" spans="1:16" ht="25" customHeight="1">
      <c r="A17" s="191" t="s">
        <v>215</v>
      </c>
      <c r="B17" s="405" t="s">
        <v>210</v>
      </c>
      <c r="C17" s="405"/>
      <c r="D17" s="196"/>
      <c r="E17" s="195" t="s">
        <v>289</v>
      </c>
    </row>
    <row r="18" spans="1:16" ht="25" customHeight="1">
      <c r="A18" s="191" t="s">
        <v>216</v>
      </c>
      <c r="B18" s="405" t="s">
        <v>115</v>
      </c>
      <c r="C18" s="405"/>
      <c r="D18" s="196"/>
      <c r="E18" s="197"/>
      <c r="H18" s="198" t="s">
        <v>246</v>
      </c>
      <c r="I18" s="198" t="s">
        <v>247</v>
      </c>
      <c r="J18" s="198" t="s">
        <v>248</v>
      </c>
      <c r="K18" s="198" t="s">
        <v>249</v>
      </c>
    </row>
    <row r="19" spans="1:16" ht="25" customHeight="1">
      <c r="A19" s="191" t="s">
        <v>290</v>
      </c>
      <c r="B19" s="405" t="s">
        <v>105</v>
      </c>
      <c r="C19" s="405"/>
      <c r="D19" s="196"/>
      <c r="E19" s="195"/>
      <c r="H19" s="184" t="s">
        <v>139</v>
      </c>
      <c r="I19" s="184" t="s">
        <v>230</v>
      </c>
      <c r="J19" s="184" t="s">
        <v>231</v>
      </c>
      <c r="K19" s="184" t="s">
        <v>232</v>
      </c>
      <c r="L19" s="184" t="s">
        <v>233</v>
      </c>
      <c r="M19" s="184" t="s">
        <v>234</v>
      </c>
      <c r="N19" s="184" t="s">
        <v>235</v>
      </c>
      <c r="O19" s="184" t="s">
        <v>236</v>
      </c>
      <c r="P19" s="184" t="s">
        <v>237</v>
      </c>
    </row>
    <row r="20" spans="1:16" ht="25" customHeight="1">
      <c r="A20" s="191" t="s">
        <v>291</v>
      </c>
      <c r="B20" s="399" t="s">
        <v>6</v>
      </c>
      <c r="C20" s="192" t="s">
        <v>15</v>
      </c>
      <c r="D20" s="193"/>
      <c r="E20" s="195"/>
      <c r="H20" s="184" t="s">
        <v>140</v>
      </c>
    </row>
    <row r="21" spans="1:16" ht="25" customHeight="1">
      <c r="A21" s="191" t="s">
        <v>292</v>
      </c>
      <c r="B21" s="400"/>
      <c r="C21" s="192" t="s">
        <v>206</v>
      </c>
      <c r="D21" s="193"/>
      <c r="E21" s="195"/>
      <c r="H21" s="184" t="s">
        <v>141</v>
      </c>
    </row>
    <row r="22" spans="1:16" ht="25" customHeight="1">
      <c r="A22" s="191" t="s">
        <v>293</v>
      </c>
      <c r="B22" s="401"/>
      <c r="C22" s="192" t="s">
        <v>123</v>
      </c>
      <c r="D22" s="196"/>
      <c r="E22" s="199"/>
    </row>
    <row r="23" spans="1:16" ht="25" customHeight="1">
      <c r="A23" s="191" t="s">
        <v>294</v>
      </c>
      <c r="B23" s="402" t="s">
        <v>217</v>
      </c>
      <c r="C23" s="403"/>
      <c r="D23" s="200"/>
      <c r="E23" s="199"/>
      <c r="F23" s="201" t="s">
        <v>489</v>
      </c>
    </row>
    <row r="24" spans="1:16" ht="25" customHeight="1">
      <c r="A24" s="191" t="s">
        <v>295</v>
      </c>
      <c r="B24" s="396" t="s">
        <v>202</v>
      </c>
      <c r="C24" s="192" t="s">
        <v>201</v>
      </c>
      <c r="D24" s="200"/>
      <c r="E24" s="199"/>
    </row>
    <row r="25" spans="1:16" ht="25" customHeight="1">
      <c r="A25" s="191" t="s">
        <v>296</v>
      </c>
      <c r="B25" s="397"/>
      <c r="C25" s="192" t="s">
        <v>255</v>
      </c>
      <c r="D25" s="193"/>
      <c r="E25" s="199"/>
    </row>
    <row r="26" spans="1:16" ht="25" customHeight="1">
      <c r="A26" s="191" t="s">
        <v>297</v>
      </c>
      <c r="B26" s="397"/>
      <c r="C26" s="192" t="s">
        <v>224</v>
      </c>
      <c r="D26" s="196"/>
      <c r="E26" s="199"/>
      <c r="H26" s="184" t="s">
        <v>226</v>
      </c>
    </row>
    <row r="27" spans="1:16" ht="25" customHeight="1">
      <c r="A27" s="202" t="s">
        <v>298</v>
      </c>
      <c r="B27" s="397"/>
      <c r="C27" s="192" t="s">
        <v>582</v>
      </c>
      <c r="D27" s="196"/>
      <c r="E27" s="204"/>
      <c r="H27" s="184" t="s">
        <v>227</v>
      </c>
    </row>
    <row r="28" spans="1:16" ht="25" customHeight="1">
      <c r="A28" s="191" t="s">
        <v>299</v>
      </c>
      <c r="B28" s="397"/>
      <c r="C28" s="192" t="s">
        <v>225</v>
      </c>
      <c r="D28" s="299"/>
      <c r="E28" s="199"/>
      <c r="H28" s="184" t="s">
        <v>138</v>
      </c>
    </row>
    <row r="29" spans="1:16" ht="25" customHeight="1">
      <c r="A29" s="203" t="s">
        <v>300</v>
      </c>
      <c r="B29" s="397"/>
      <c r="C29" s="192" t="s">
        <v>44</v>
      </c>
      <c r="D29" s="193"/>
      <c r="E29" s="199"/>
    </row>
    <row r="30" spans="1:16" ht="25" customHeight="1">
      <c r="A30" s="191" t="s">
        <v>301</v>
      </c>
      <c r="B30" s="398"/>
      <c r="C30" s="192" t="s">
        <v>123</v>
      </c>
      <c r="D30" s="196"/>
      <c r="E30" s="199"/>
    </row>
    <row r="31" spans="1:16" ht="25" customHeight="1">
      <c r="A31" s="202" t="s">
        <v>222</v>
      </c>
      <c r="B31" s="393" t="s">
        <v>218</v>
      </c>
      <c r="C31" s="192" t="s">
        <v>201</v>
      </c>
      <c r="D31" s="200"/>
      <c r="E31" s="199"/>
      <c r="F31" s="201" t="s">
        <v>493</v>
      </c>
    </row>
    <row r="32" spans="1:16" ht="25" customHeight="1">
      <c r="A32" s="191" t="s">
        <v>112</v>
      </c>
      <c r="B32" s="394"/>
      <c r="C32" s="192" t="s">
        <v>219</v>
      </c>
      <c r="D32" s="196"/>
      <c r="E32" s="204"/>
      <c r="F32" s="201" t="s">
        <v>493</v>
      </c>
    </row>
    <row r="33" spans="1:9" ht="25" customHeight="1">
      <c r="A33" s="191" t="s">
        <v>223</v>
      </c>
      <c r="B33" s="394"/>
      <c r="C33" s="192" t="s">
        <v>220</v>
      </c>
      <c r="D33" s="193"/>
      <c r="E33" s="199"/>
    </row>
    <row r="34" spans="1:9" ht="25" customHeight="1">
      <c r="A34" s="191" t="s">
        <v>238</v>
      </c>
      <c r="B34" s="395"/>
      <c r="C34" s="192" t="s">
        <v>44</v>
      </c>
      <c r="D34" s="300"/>
      <c r="E34" s="199"/>
    </row>
    <row r="35" spans="1:9" ht="25" customHeight="1">
      <c r="A35" s="191" t="s">
        <v>239</v>
      </c>
      <c r="B35" s="406" t="s">
        <v>221</v>
      </c>
      <c r="C35" s="407"/>
      <c r="D35" s="193"/>
      <c r="E35" s="194"/>
      <c r="F35" s="201" t="s">
        <v>493</v>
      </c>
    </row>
    <row r="36" spans="1:9" ht="25" customHeight="1">
      <c r="A36" s="191" t="s">
        <v>240</v>
      </c>
      <c r="B36" s="409" t="s">
        <v>494</v>
      </c>
      <c r="C36" s="410"/>
      <c r="D36" s="205" t="s">
        <v>490</v>
      </c>
      <c r="E36" s="204"/>
      <c r="I36" s="206">
        <v>1</v>
      </c>
    </row>
    <row r="37" spans="1:9" ht="25" customHeight="1">
      <c r="A37" s="191" t="s">
        <v>241</v>
      </c>
      <c r="B37" s="406" t="s">
        <v>228</v>
      </c>
      <c r="C37" s="407"/>
      <c r="D37" s="196" t="s">
        <v>586</v>
      </c>
      <c r="E37" s="199"/>
      <c r="F37" s="201" t="s">
        <v>575</v>
      </c>
      <c r="I37" s="206">
        <v>2</v>
      </c>
    </row>
    <row r="38" spans="1:9" ht="25" customHeight="1">
      <c r="A38" s="191" t="s">
        <v>242</v>
      </c>
      <c r="B38" s="406" t="s">
        <v>229</v>
      </c>
      <c r="C38" s="407"/>
      <c r="D38" s="196" t="s">
        <v>666</v>
      </c>
      <c r="E38" s="199"/>
      <c r="F38" s="201" t="s">
        <v>576</v>
      </c>
      <c r="I38" s="206">
        <v>3</v>
      </c>
    </row>
    <row r="39" spans="1:9" ht="25" customHeight="1">
      <c r="A39" s="191" t="s">
        <v>243</v>
      </c>
      <c r="B39" s="399" t="s">
        <v>207</v>
      </c>
      <c r="C39" s="192" t="s">
        <v>208</v>
      </c>
      <c r="D39" s="299"/>
      <c r="E39" s="207"/>
      <c r="H39" s="184" t="s">
        <v>142</v>
      </c>
      <c r="I39" s="206">
        <v>4</v>
      </c>
    </row>
    <row r="40" spans="1:9" ht="25" customHeight="1">
      <c r="A40" s="191" t="s">
        <v>244</v>
      </c>
      <c r="B40" s="401"/>
      <c r="C40" s="192" t="s">
        <v>14</v>
      </c>
      <c r="D40" s="208"/>
      <c r="E40" s="207"/>
      <c r="H40" s="184" t="s">
        <v>143</v>
      </c>
    </row>
    <row r="41" spans="1:9" ht="25" customHeight="1">
      <c r="A41" s="202" t="s">
        <v>245</v>
      </c>
      <c r="B41" s="399" t="s">
        <v>315</v>
      </c>
      <c r="C41" s="192" t="s">
        <v>128</v>
      </c>
      <c r="D41" s="208"/>
      <c r="E41" s="207"/>
      <c r="H41" s="184" t="s">
        <v>144</v>
      </c>
    </row>
    <row r="42" spans="1:9" ht="25" customHeight="1">
      <c r="A42" s="191" t="s">
        <v>252</v>
      </c>
      <c r="B42" s="400"/>
      <c r="C42" s="192" t="s">
        <v>129</v>
      </c>
      <c r="D42" s="209"/>
      <c r="E42" s="210"/>
      <c r="H42" s="184" t="s">
        <v>145</v>
      </c>
    </row>
    <row r="43" spans="1:9" ht="25" customHeight="1" thickBot="1">
      <c r="A43" s="211" t="s">
        <v>302</v>
      </c>
      <c r="B43" s="408"/>
      <c r="C43" s="212" t="s">
        <v>130</v>
      </c>
      <c r="D43" s="213"/>
      <c r="E43" s="214"/>
      <c r="H43" s="184" t="s">
        <v>146</v>
      </c>
    </row>
    <row r="44" spans="1:9" ht="19.75" customHeight="1">
      <c r="H44" s="184" t="s">
        <v>147</v>
      </c>
    </row>
    <row r="45" spans="1:9" ht="19.75" customHeight="1">
      <c r="G45" s="184" ph="1"/>
    </row>
    <row r="46" spans="1:9" s="185" customFormat="1" ht="19.75" customHeight="1"/>
    <row r="47" spans="1:9" s="185" customFormat="1" ht="19.75" customHeight="1"/>
    <row r="48" spans="1:9" ht="19.75" customHeight="1"/>
    <row r="49" ht="19.75" customHeight="1"/>
    <row r="50" ht="19.75" customHeight="1"/>
    <row r="51" ht="19.75" customHeight="1"/>
    <row r="52" ht="19.75" customHeight="1"/>
    <row r="53" ht="19.75" customHeight="1"/>
    <row r="54" ht="19.75" customHeight="1"/>
    <row r="55" ht="19.75" customHeight="1"/>
    <row r="56" ht="19.75" customHeight="1"/>
    <row r="57" ht="10" customHeight="1"/>
    <row r="58" s="185" customFormat="1" ht="21" customHeight="1"/>
    <row r="59" s="185" customFormat="1" ht="21" customHeight="1"/>
    <row r="60" ht="19.75" customHeight="1"/>
    <row r="61" ht="19.75" customHeight="1"/>
    <row r="62" ht="19.75" customHeight="1"/>
    <row r="63" ht="19.75" customHeight="1"/>
    <row r="64" ht="19.75" customHeight="1"/>
    <row r="65" ht="19.75" customHeight="1"/>
    <row r="66" ht="19.75" customHeight="1"/>
    <row r="67" ht="19.75" customHeight="1"/>
    <row r="68" ht="19.75" customHeight="1"/>
    <row r="69" ht="19.75" customHeight="1"/>
    <row r="70" ht="19.75" customHeight="1"/>
    <row r="71" ht="19.75" customHeight="1"/>
    <row r="72" ht="19.75" customHeight="1"/>
    <row r="73" ht="19.75" customHeight="1"/>
    <row r="74" ht="19.75" customHeight="1"/>
    <row r="75" ht="19.75" customHeight="1"/>
    <row r="76" ht="19.75" customHeight="1"/>
    <row r="77" ht="19.75" customHeight="1"/>
    <row r="78" ht="19.75" customHeight="1"/>
    <row r="79" ht="19.75" customHeight="1"/>
    <row r="80" ht="19.75" customHeight="1"/>
    <row r="81" ht="19.75" customHeight="1"/>
    <row r="82" ht="19.75" customHeight="1"/>
    <row r="83" ht="19.75" customHeight="1"/>
    <row r="84" ht="19.75" customHeight="1"/>
    <row r="85" ht="19.75" customHeight="1"/>
    <row r="86" ht="19.75" customHeight="1"/>
    <row r="87" ht="19.75" customHeight="1"/>
    <row r="88" ht="19.75" customHeight="1"/>
    <row r="89" ht="19.75" customHeight="1"/>
  </sheetData>
  <sheetProtection algorithmName="SHA-512" hashValue="fIpQGfc+FtRhE87KLKuPytjqo6gBcH837KvnVd78wP6cWBkxtyxEgUeZr9oC5f0caIKTXY+27NliTXPxXMez8A==" saltValue="tN0uvgDspcrGJsXtoSGo3w==" spinCount="100000" sheet="1"/>
  <mergeCells count="18">
    <mergeCell ref="B37:C37"/>
    <mergeCell ref="B38:C38"/>
    <mergeCell ref="B35:C35"/>
    <mergeCell ref="B39:B40"/>
    <mergeCell ref="B41:B43"/>
    <mergeCell ref="B36:C36"/>
    <mergeCell ref="A1:E1"/>
    <mergeCell ref="A3:E3"/>
    <mergeCell ref="B31:B34"/>
    <mergeCell ref="B24:B30"/>
    <mergeCell ref="B20:B22"/>
    <mergeCell ref="B23:C23"/>
    <mergeCell ref="B14:C14"/>
    <mergeCell ref="B15:C15"/>
    <mergeCell ref="B17:C17"/>
    <mergeCell ref="B18:C18"/>
    <mergeCell ref="B19:C19"/>
    <mergeCell ref="B16:C16"/>
  </mergeCells>
  <phoneticPr fontId="5" type="Hiragana"/>
  <conditionalFormatting sqref="D31">
    <cfRule type="expression" dxfId="58" priority="2">
      <formula>$R31=1</formula>
    </cfRule>
  </conditionalFormatting>
  <conditionalFormatting sqref="D23:D24">
    <cfRule type="expression" dxfId="57" priority="1">
      <formula>$R23=1</formula>
    </cfRule>
  </conditionalFormatting>
  <dataValidations count="5">
    <dataValidation type="list" allowBlank="1" showInputMessage="1" showErrorMessage="1" sqref="H26:H28 D26" xr:uid="{00000000-0002-0000-0100-000000000000}">
      <formula1>$H$26:$H$28</formula1>
    </dataValidation>
    <dataValidation type="list" allowBlank="1" showInputMessage="1" showErrorMessage="1" prompt="ドロップダウンメニューから選択" sqref="D19" xr:uid="{00000000-0002-0000-0100-000001000000}">
      <formula1>$H$19:$P$19</formula1>
    </dataValidation>
    <dataValidation type="list" allowBlank="1" showErrorMessage="1" prompt="ドロップダウンメニューから選択" sqref="E18" xr:uid="{00000000-0002-0000-0100-000002000000}">
      <formula1>$H$18:$K$18</formula1>
    </dataValidation>
    <dataValidation type="list" allowBlank="1" showErrorMessage="1" sqref="E36" xr:uid="{00000000-0002-0000-0100-000003000000}">
      <formula1>$I$36:$I$39</formula1>
    </dataValidation>
    <dataValidation type="list" allowBlank="1" showErrorMessage="1" prompt="ドロップダウンメニューから選択" sqref="D16" xr:uid="{00000000-0002-0000-0100-000004000000}">
      <formula1>$H$16:$I$16</formula1>
    </dataValidation>
  </dataValidations>
  <printOptions horizontalCentered="1"/>
  <pageMargins left="0" right="0" top="0.78740157480314965" bottom="0" header="0.47244094488188981" footer="0.11811023622047245"/>
  <pageSetup paperSize="9" scale="73" orientation="portrait" horizontalDpi="4294967292"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7">
    <tabColor rgb="FFFF0000"/>
    <pageSetUpPr fitToPage="1"/>
  </sheetPr>
  <dimension ref="A1:I37"/>
  <sheetViews>
    <sheetView zoomScaleNormal="100" workbookViewId="0">
      <selection activeCell="A2" sqref="A2"/>
    </sheetView>
  </sheetViews>
  <sheetFormatPr defaultColWidth="13" defaultRowHeight="18"/>
  <cols>
    <col min="1" max="2" width="12.90625" style="181" customWidth="1"/>
    <col min="3" max="3" width="4.6328125" style="181" customWidth="1"/>
    <col min="4" max="4" width="11.6328125" style="181" customWidth="1"/>
    <col min="5" max="5" width="8.453125" style="181" customWidth="1"/>
    <col min="6" max="6" width="10.453125" style="181" customWidth="1"/>
    <col min="7" max="7" width="13.36328125" style="181" customWidth="1"/>
    <col min="8" max="8" width="21.90625" style="181" customWidth="1"/>
    <col min="9" max="16384" width="13" style="181"/>
  </cols>
  <sheetData>
    <row r="1" spans="1:9" ht="21" customHeight="1">
      <c r="A1" s="453" t="s">
        <v>597</v>
      </c>
      <c r="B1" s="453"/>
      <c r="C1" s="453"/>
      <c r="D1" s="453"/>
      <c r="E1" s="453"/>
      <c r="F1" s="453"/>
      <c r="G1" s="453"/>
      <c r="H1" s="453"/>
      <c r="I1" s="272"/>
    </row>
    <row r="2" spans="1:9" ht="21" customHeight="1">
      <c r="A2" s="271"/>
      <c r="B2" s="271"/>
      <c r="C2" s="271"/>
      <c r="D2" s="271"/>
      <c r="E2" s="271"/>
      <c r="F2" s="271"/>
      <c r="G2" s="271"/>
      <c r="H2" s="271"/>
      <c r="I2" s="272"/>
    </row>
    <row r="3" spans="1:9" ht="21" customHeight="1">
      <c r="A3" s="272"/>
      <c r="B3" s="272"/>
      <c r="C3" s="273"/>
      <c r="D3" s="273"/>
      <c r="E3" s="273"/>
      <c r="F3" s="471" t="s">
        <v>579</v>
      </c>
      <c r="G3" s="471"/>
      <c r="H3" s="471"/>
      <c r="I3" s="274"/>
    </row>
    <row r="4" spans="1:9" ht="21" customHeight="1" thickBot="1">
      <c r="A4" s="272"/>
      <c r="B4" s="272"/>
      <c r="C4" s="273"/>
      <c r="D4" s="273"/>
      <c r="E4" s="273"/>
      <c r="F4" s="273"/>
      <c r="G4" s="273"/>
      <c r="H4" s="273"/>
      <c r="I4" s="273"/>
    </row>
    <row r="5" spans="1:9" ht="25" customHeight="1" thickBot="1">
      <c r="A5" s="275" t="s">
        <v>115</v>
      </c>
      <c r="B5" s="465">
        <f>【入力用】チーム登録!D18</f>
        <v>0</v>
      </c>
      <c r="C5" s="466"/>
      <c r="D5" s="467">
        <f>【入力用】チーム登録!E18</f>
        <v>0</v>
      </c>
      <c r="E5" s="468"/>
      <c r="F5" s="276" t="s">
        <v>116</v>
      </c>
      <c r="G5" s="454">
        <f>【入力用】チーム登録!D19</f>
        <v>0</v>
      </c>
      <c r="H5" s="455"/>
      <c r="I5" s="277"/>
    </row>
    <row r="6" spans="1:9" ht="25" customHeight="1">
      <c r="A6" s="456" t="s">
        <v>117</v>
      </c>
      <c r="B6" s="278">
        <f>【入力用】チーム登録!D16</f>
        <v>0</v>
      </c>
      <c r="C6" s="457">
        <f>【入力用】チーム登録!D14</f>
        <v>0</v>
      </c>
      <c r="D6" s="457"/>
      <c r="E6" s="457"/>
      <c r="F6" s="457"/>
      <c r="G6" s="457"/>
      <c r="H6" s="458"/>
      <c r="I6" s="277"/>
    </row>
    <row r="7" spans="1:9" ht="25" customHeight="1">
      <c r="A7" s="446"/>
      <c r="B7" s="428" t="s">
        <v>118</v>
      </c>
      <c r="C7" s="280" t="s">
        <v>15</v>
      </c>
      <c r="D7" s="281">
        <f>【入力用】チーム登録!D20</f>
        <v>0</v>
      </c>
      <c r="E7" s="469" t="s">
        <v>210</v>
      </c>
      <c r="F7" s="470"/>
      <c r="G7" s="282">
        <f>【入力用】チーム登録!D17</f>
        <v>0</v>
      </c>
      <c r="H7" s="283" t="s">
        <v>211</v>
      </c>
      <c r="I7" s="277"/>
    </row>
    <row r="8" spans="1:9" ht="25" customHeight="1">
      <c r="A8" s="446"/>
      <c r="B8" s="428"/>
      <c r="C8" s="459">
        <f>【入力用】チーム登録!D21</f>
        <v>0</v>
      </c>
      <c r="D8" s="459"/>
      <c r="E8" s="459"/>
      <c r="F8" s="459"/>
      <c r="G8" s="459"/>
      <c r="H8" s="460"/>
      <c r="I8" s="277"/>
    </row>
    <row r="9" spans="1:9" ht="25" customHeight="1">
      <c r="A9" s="446"/>
      <c r="B9" s="428"/>
      <c r="C9" s="284" t="s">
        <v>119</v>
      </c>
      <c r="D9" s="461">
        <f>【入力用】チーム登録!D39</f>
        <v>0</v>
      </c>
      <c r="E9" s="461"/>
      <c r="F9" s="461"/>
      <c r="G9" s="461"/>
      <c r="H9" s="462"/>
      <c r="I9" s="277"/>
    </row>
    <row r="10" spans="1:9" ht="25" customHeight="1">
      <c r="A10" s="446"/>
      <c r="B10" s="279" t="s">
        <v>123</v>
      </c>
      <c r="C10" s="463">
        <f>【入力用】チーム登録!D22</f>
        <v>0</v>
      </c>
      <c r="D10" s="464"/>
      <c r="E10" s="464"/>
      <c r="F10" s="464"/>
      <c r="G10" s="464"/>
      <c r="H10" s="452"/>
      <c r="I10" s="277"/>
    </row>
    <row r="11" spans="1:9" ht="25" customHeight="1">
      <c r="A11" s="446" t="s">
        <v>120</v>
      </c>
      <c r="B11" s="285" t="s">
        <v>121</v>
      </c>
      <c r="C11" s="447">
        <f>【入力用】チーム登録!D24</f>
        <v>0</v>
      </c>
      <c r="D11" s="447"/>
      <c r="E11" s="447"/>
      <c r="F11" s="448"/>
      <c r="G11" s="447">
        <f>【入力用】チーム登録!D26</f>
        <v>0</v>
      </c>
      <c r="H11" s="449"/>
      <c r="I11" s="277"/>
    </row>
    <row r="12" spans="1:9" ht="25" customHeight="1">
      <c r="A12" s="446"/>
      <c r="B12" s="428" t="s">
        <v>122</v>
      </c>
      <c r="C12" s="450">
        <f>【入力用】チーム登録!D27</f>
        <v>0</v>
      </c>
      <c r="D12" s="414"/>
      <c r="E12" s="414"/>
      <c r="F12" s="414"/>
      <c r="G12" s="414"/>
      <c r="H12" s="415"/>
      <c r="I12" s="277"/>
    </row>
    <row r="13" spans="1:9" ht="25" customHeight="1">
      <c r="A13" s="446"/>
      <c r="B13" s="428"/>
      <c r="C13" s="437" t="s">
        <v>131</v>
      </c>
      <c r="D13" s="438"/>
      <c r="E13" s="413">
        <f>【入力用】チーム登録!D28</f>
        <v>0</v>
      </c>
      <c r="F13" s="414"/>
      <c r="G13" s="414"/>
      <c r="H13" s="415"/>
    </row>
    <row r="14" spans="1:9" ht="25" customHeight="1">
      <c r="A14" s="446"/>
      <c r="B14" s="428"/>
      <c r="C14" s="285" t="s">
        <v>127</v>
      </c>
      <c r="D14" s="427">
        <f>【入力用】チーム登録!D29</f>
        <v>0</v>
      </c>
      <c r="E14" s="428"/>
      <c r="F14" s="285" t="s">
        <v>123</v>
      </c>
      <c r="G14" s="451">
        <f>【入力用】チーム登録!D30</f>
        <v>0</v>
      </c>
      <c r="H14" s="452"/>
      <c r="I14" s="277"/>
    </row>
    <row r="15" spans="1:9" ht="25" customHeight="1">
      <c r="A15" s="446" t="s">
        <v>124</v>
      </c>
      <c r="B15" s="279" t="s">
        <v>121</v>
      </c>
      <c r="C15" s="428">
        <f>【入力用】個人登録票!E10</f>
        <v>0</v>
      </c>
      <c r="D15" s="428"/>
      <c r="E15" s="428"/>
      <c r="F15" s="437"/>
      <c r="G15" s="286">
        <f>【入力用】個人登録票!S10</f>
        <v>0</v>
      </c>
      <c r="H15" s="287">
        <f>【入力用】個人登録票!R10</f>
        <v>0</v>
      </c>
      <c r="I15" s="277"/>
    </row>
    <row r="16" spans="1:9" ht="25" customHeight="1">
      <c r="A16" s="446"/>
      <c r="B16" s="428" t="s">
        <v>122</v>
      </c>
      <c r="C16" s="439">
        <f>【入力用】個人登録票!G10</f>
        <v>0</v>
      </c>
      <c r="D16" s="440"/>
      <c r="E16" s="440"/>
      <c r="F16" s="440"/>
      <c r="G16" s="440"/>
      <c r="H16" s="441"/>
    </row>
    <row r="17" spans="1:9" ht="25" customHeight="1">
      <c r="A17" s="446"/>
      <c r="B17" s="428"/>
      <c r="C17" s="437" t="s">
        <v>131</v>
      </c>
      <c r="D17" s="438"/>
      <c r="E17" s="413">
        <f>【入力用】個人登録票!Q10</f>
        <v>0</v>
      </c>
      <c r="F17" s="414"/>
      <c r="G17" s="414"/>
      <c r="H17" s="415"/>
      <c r="I17" s="277"/>
    </row>
    <row r="18" spans="1:9" ht="25" customHeight="1">
      <c r="A18" s="446"/>
      <c r="B18" s="428"/>
      <c r="C18" s="285" t="s">
        <v>127</v>
      </c>
      <c r="D18" s="427">
        <f>【入力用】個人登録票!L10</f>
        <v>0</v>
      </c>
      <c r="E18" s="428"/>
      <c r="F18" s="285" t="s">
        <v>123</v>
      </c>
      <c r="G18" s="429">
        <f>【入力用】個人登録票!T10</f>
        <v>0</v>
      </c>
      <c r="H18" s="430"/>
      <c r="I18" s="277"/>
    </row>
    <row r="19" spans="1:9" ht="25" customHeight="1">
      <c r="A19" s="444" t="s">
        <v>132</v>
      </c>
      <c r="B19" s="279" t="s">
        <v>121</v>
      </c>
      <c r="C19" s="428">
        <f>【入力用】個人登録票!E14</f>
        <v>0</v>
      </c>
      <c r="D19" s="428"/>
      <c r="E19" s="428"/>
      <c r="F19" s="443"/>
      <c r="G19" s="286">
        <f>【入力用】個人登録票!S14</f>
        <v>0</v>
      </c>
      <c r="H19" s="287">
        <f>【入力用】個人登録票!R14</f>
        <v>0</v>
      </c>
      <c r="I19" s="277"/>
    </row>
    <row r="20" spans="1:9" ht="25" customHeight="1">
      <c r="A20" s="442"/>
      <c r="B20" s="428" t="s">
        <v>122</v>
      </c>
      <c r="C20" s="439">
        <f>【入力用】個人登録票!G14</f>
        <v>0</v>
      </c>
      <c r="D20" s="440"/>
      <c r="E20" s="440"/>
      <c r="F20" s="440"/>
      <c r="G20" s="440"/>
      <c r="H20" s="441"/>
      <c r="I20" s="277"/>
    </row>
    <row r="21" spans="1:9" ht="25" customHeight="1">
      <c r="A21" s="442"/>
      <c r="B21" s="428"/>
      <c r="C21" s="437" t="s">
        <v>131</v>
      </c>
      <c r="D21" s="438"/>
      <c r="E21" s="413">
        <f>【入力用】個人登録票!Q14</f>
        <v>0</v>
      </c>
      <c r="F21" s="414"/>
      <c r="G21" s="414"/>
      <c r="H21" s="415"/>
      <c r="I21" s="277"/>
    </row>
    <row r="22" spans="1:9" ht="25" customHeight="1">
      <c r="A22" s="445"/>
      <c r="B22" s="428"/>
      <c r="C22" s="285" t="s">
        <v>127</v>
      </c>
      <c r="D22" s="427">
        <f>【入力用】個人登録票!L14</f>
        <v>0</v>
      </c>
      <c r="E22" s="428"/>
      <c r="F22" s="285" t="s">
        <v>123</v>
      </c>
      <c r="G22" s="429">
        <f>【入力用】個人登録票!T14</f>
        <v>0</v>
      </c>
      <c r="H22" s="430"/>
      <c r="I22" s="277"/>
    </row>
    <row r="23" spans="1:9" ht="25" customHeight="1">
      <c r="A23" s="444" t="s">
        <v>125</v>
      </c>
      <c r="B23" s="279" t="s">
        <v>121</v>
      </c>
      <c r="C23" s="428">
        <f>【入力用】個人登録票!E15</f>
        <v>0</v>
      </c>
      <c r="D23" s="428"/>
      <c r="E23" s="428"/>
      <c r="F23" s="443"/>
      <c r="G23" s="286">
        <f>【入力用】個人登録票!S15</f>
        <v>0</v>
      </c>
      <c r="H23" s="287">
        <f>【入力用】個人登録票!R15</f>
        <v>0</v>
      </c>
      <c r="I23" s="277"/>
    </row>
    <row r="24" spans="1:9" ht="25" customHeight="1">
      <c r="A24" s="442"/>
      <c r="B24" s="428" t="s">
        <v>122</v>
      </c>
      <c r="C24" s="439">
        <f>【入力用】個人登録票!G15</f>
        <v>0</v>
      </c>
      <c r="D24" s="440"/>
      <c r="E24" s="440"/>
      <c r="F24" s="440"/>
      <c r="G24" s="440"/>
      <c r="H24" s="441"/>
      <c r="I24" s="277"/>
    </row>
    <row r="25" spans="1:9" ht="25" customHeight="1">
      <c r="A25" s="442"/>
      <c r="B25" s="428"/>
      <c r="C25" s="437" t="s">
        <v>131</v>
      </c>
      <c r="D25" s="438"/>
      <c r="E25" s="413">
        <f>【入力用】個人登録票!Q15</f>
        <v>0</v>
      </c>
      <c r="F25" s="414"/>
      <c r="G25" s="414"/>
      <c r="H25" s="415"/>
      <c r="I25" s="277"/>
    </row>
    <row r="26" spans="1:9" ht="25" customHeight="1">
      <c r="A26" s="445"/>
      <c r="B26" s="428"/>
      <c r="C26" s="285" t="s">
        <v>127</v>
      </c>
      <c r="D26" s="427">
        <f>【入力用】個人登録票!L15</f>
        <v>0</v>
      </c>
      <c r="E26" s="428"/>
      <c r="F26" s="285" t="s">
        <v>123</v>
      </c>
      <c r="G26" s="429">
        <f>【入力用】個人登録票!T15</f>
        <v>0</v>
      </c>
      <c r="H26" s="430"/>
      <c r="I26" s="277"/>
    </row>
    <row r="27" spans="1:9" ht="25" customHeight="1">
      <c r="A27" s="442" t="s">
        <v>126</v>
      </c>
      <c r="B27" s="279" t="s">
        <v>121</v>
      </c>
      <c r="C27" s="428">
        <f>【入力用】個人登録票!E17</f>
        <v>0</v>
      </c>
      <c r="D27" s="428"/>
      <c r="E27" s="428"/>
      <c r="F27" s="443"/>
      <c r="G27" s="286">
        <f>【入力用】個人登録票!S17</f>
        <v>0</v>
      </c>
      <c r="H27" s="287">
        <f>【入力用】個人登録票!R17</f>
        <v>0</v>
      </c>
      <c r="I27" s="277"/>
    </row>
    <row r="28" spans="1:9" ht="25" customHeight="1">
      <c r="A28" s="442"/>
      <c r="B28" s="428" t="s">
        <v>122</v>
      </c>
      <c r="C28" s="439">
        <f>【入力用】個人登録票!G17</f>
        <v>0</v>
      </c>
      <c r="D28" s="440"/>
      <c r="E28" s="440"/>
      <c r="F28" s="440"/>
      <c r="G28" s="440"/>
      <c r="H28" s="441"/>
      <c r="I28" s="277"/>
    </row>
    <row r="29" spans="1:9" ht="25" customHeight="1">
      <c r="A29" s="442"/>
      <c r="B29" s="428"/>
      <c r="C29" s="437" t="s">
        <v>131</v>
      </c>
      <c r="D29" s="438"/>
      <c r="E29" s="413">
        <f>【入力用】個人登録票!Q17</f>
        <v>0</v>
      </c>
      <c r="F29" s="414"/>
      <c r="G29" s="414"/>
      <c r="H29" s="415"/>
      <c r="I29" s="277"/>
    </row>
    <row r="30" spans="1:9" ht="25" customHeight="1">
      <c r="A30" s="442"/>
      <c r="B30" s="428"/>
      <c r="C30" s="285" t="s">
        <v>127</v>
      </c>
      <c r="D30" s="427">
        <f>【入力用】個人登録票!L17</f>
        <v>0</v>
      </c>
      <c r="E30" s="428"/>
      <c r="F30" s="285" t="s">
        <v>123</v>
      </c>
      <c r="G30" s="429">
        <f>【入力用】個人登録票!T17</f>
        <v>0</v>
      </c>
      <c r="H30" s="430"/>
      <c r="I30" s="277"/>
    </row>
    <row r="31" spans="1:9" ht="18" customHeight="1">
      <c r="A31" s="411" t="s">
        <v>311</v>
      </c>
      <c r="B31" s="412"/>
      <c r="C31" s="434">
        <f>【入力用】チーム登録!D40</f>
        <v>0</v>
      </c>
      <c r="D31" s="435"/>
      <c r="E31" s="435"/>
      <c r="F31" s="435"/>
      <c r="G31" s="435"/>
      <c r="H31" s="436"/>
      <c r="I31" s="273"/>
    </row>
    <row r="32" spans="1:9" ht="18" customHeight="1">
      <c r="A32" s="422" t="s">
        <v>312</v>
      </c>
      <c r="B32" s="423"/>
      <c r="C32" s="424">
        <f>【入力用】チーム登録!D41</f>
        <v>0</v>
      </c>
      <c r="D32" s="425"/>
      <c r="E32" s="425"/>
      <c r="F32" s="425"/>
      <c r="G32" s="425"/>
      <c r="H32" s="426"/>
      <c r="I32" s="273"/>
    </row>
    <row r="33" spans="1:9" ht="18" customHeight="1">
      <c r="A33" s="422" t="s">
        <v>313</v>
      </c>
      <c r="B33" s="423"/>
      <c r="C33" s="424">
        <f>【入力用】チーム登録!D42</f>
        <v>0</v>
      </c>
      <c r="D33" s="425"/>
      <c r="E33" s="425"/>
      <c r="F33" s="425"/>
      <c r="G33" s="425"/>
      <c r="H33" s="426"/>
      <c r="I33" s="273"/>
    </row>
    <row r="34" spans="1:9" ht="18" customHeight="1">
      <c r="A34" s="422" t="s">
        <v>314</v>
      </c>
      <c r="B34" s="423"/>
      <c r="C34" s="424">
        <f>【入力用】チーム登録!D43</f>
        <v>0</v>
      </c>
      <c r="D34" s="425"/>
      <c r="E34" s="425"/>
      <c r="F34" s="425"/>
      <c r="G34" s="425"/>
      <c r="H34" s="426"/>
      <c r="I34" s="273"/>
    </row>
    <row r="35" spans="1:9" ht="18" customHeight="1">
      <c r="A35" s="431" t="s">
        <v>251</v>
      </c>
      <c r="B35" s="432"/>
      <c r="C35" s="432"/>
      <c r="D35" s="432"/>
      <c r="E35" s="432"/>
      <c r="F35" s="432"/>
      <c r="G35" s="432"/>
      <c r="H35" s="433"/>
      <c r="I35" s="273"/>
    </row>
    <row r="36" spans="1:9" ht="18" customHeight="1">
      <c r="A36" s="419" t="s">
        <v>580</v>
      </c>
      <c r="B36" s="420"/>
      <c r="C36" s="420"/>
      <c r="D36" s="420"/>
      <c r="E36" s="420"/>
      <c r="F36" s="420"/>
      <c r="G36" s="420"/>
      <c r="H36" s="421"/>
      <c r="I36" s="273"/>
    </row>
    <row r="37" spans="1:9" ht="18" customHeight="1" thickBot="1">
      <c r="A37" s="416" t="s">
        <v>250</v>
      </c>
      <c r="B37" s="417"/>
      <c r="C37" s="417"/>
      <c r="D37" s="417"/>
      <c r="E37" s="417"/>
      <c r="F37" s="417"/>
      <c r="G37" s="417"/>
      <c r="H37" s="418"/>
      <c r="I37" s="273"/>
    </row>
  </sheetData>
  <sheetProtection algorithmName="SHA-512" hashValue="blK8+Jk2sdy7VEC41og8eWK0DQ/B1L2qxfs90AmR3RdRHbfHtc3ZOe4E5+DBdWudi6DmYyqBaTtAzz9g0D0h6Q==" saltValue="kYU0D9KNYPs9HzH+tx/jFA==" spinCount="100000" sheet="1" selectLockedCells="1"/>
  <mergeCells count="64">
    <mergeCell ref="A1:H1"/>
    <mergeCell ref="G5:H5"/>
    <mergeCell ref="A6:A10"/>
    <mergeCell ref="C6:H6"/>
    <mergeCell ref="B7:B9"/>
    <mergeCell ref="C8:H8"/>
    <mergeCell ref="D9:H9"/>
    <mergeCell ref="C10:H10"/>
    <mergeCell ref="B5:C5"/>
    <mergeCell ref="D5:E5"/>
    <mergeCell ref="E7:F7"/>
    <mergeCell ref="F3:H3"/>
    <mergeCell ref="A11:A14"/>
    <mergeCell ref="C11:F11"/>
    <mergeCell ref="G11:H11"/>
    <mergeCell ref="B12:B14"/>
    <mergeCell ref="C12:H12"/>
    <mergeCell ref="C13:D13"/>
    <mergeCell ref="E13:H13"/>
    <mergeCell ref="D14:E14"/>
    <mergeCell ref="G14:H14"/>
    <mergeCell ref="A15:A18"/>
    <mergeCell ref="C15:F15"/>
    <mergeCell ref="B16:B18"/>
    <mergeCell ref="C16:H16"/>
    <mergeCell ref="C17:D17"/>
    <mergeCell ref="E17:H17"/>
    <mergeCell ref="D18:E18"/>
    <mergeCell ref="G18:H18"/>
    <mergeCell ref="G22:H22"/>
    <mergeCell ref="A27:A30"/>
    <mergeCell ref="C27:F27"/>
    <mergeCell ref="B28:B30"/>
    <mergeCell ref="A19:A22"/>
    <mergeCell ref="C19:F19"/>
    <mergeCell ref="B20:B22"/>
    <mergeCell ref="C20:H20"/>
    <mergeCell ref="C21:D21"/>
    <mergeCell ref="E21:H21"/>
    <mergeCell ref="D22:E22"/>
    <mergeCell ref="A23:A26"/>
    <mergeCell ref="C23:F23"/>
    <mergeCell ref="B24:B26"/>
    <mergeCell ref="C24:H24"/>
    <mergeCell ref="C25:D25"/>
    <mergeCell ref="E25:H25"/>
    <mergeCell ref="D26:E26"/>
    <mergeCell ref="C29:D29"/>
    <mergeCell ref="C28:H28"/>
    <mergeCell ref="G26:H26"/>
    <mergeCell ref="A31:B31"/>
    <mergeCell ref="E29:H29"/>
    <mergeCell ref="A37:H37"/>
    <mergeCell ref="A36:H36"/>
    <mergeCell ref="A32:B32"/>
    <mergeCell ref="A34:B34"/>
    <mergeCell ref="C32:H32"/>
    <mergeCell ref="C33:H33"/>
    <mergeCell ref="C34:H34"/>
    <mergeCell ref="A33:B33"/>
    <mergeCell ref="D30:E30"/>
    <mergeCell ref="G30:H30"/>
    <mergeCell ref="A35:H35"/>
    <mergeCell ref="C31:H31"/>
  </mergeCells>
  <phoneticPr fontId="5"/>
  <dataValidations count="1">
    <dataValidation type="list" allowBlank="1" showInputMessage="1" showErrorMessage="1" sqref="G5:H5 B6" xr:uid="{00000000-0002-0000-0600-000000000000}">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90" orientation="portrait" horizontalDpi="4294967292"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3">
    <tabColor rgb="FFFFFF00"/>
    <pageSetUpPr fitToPage="1"/>
  </sheetPr>
  <dimension ref="A1:AC135"/>
  <sheetViews>
    <sheetView topLeftCell="A10" zoomScale="80" zoomScaleNormal="80" zoomScaleSheetLayoutView="100" workbookViewId="0">
      <selection activeCell="T15" sqref="T15"/>
    </sheetView>
  </sheetViews>
  <sheetFormatPr defaultColWidth="8.90625" defaultRowHeight="18" customHeight="1"/>
  <cols>
    <col min="1" max="2" width="3.453125" style="215" customWidth="1"/>
    <col min="3" max="3" width="2.36328125" style="215" customWidth="1"/>
    <col min="4" max="4" width="3.90625" style="206" customWidth="1"/>
    <col min="5" max="5" width="13.90625" style="206" bestFit="1" customWidth="1"/>
    <col min="6" max="6" width="15.08984375" style="206" customWidth="1"/>
    <col min="7" max="7" width="3" style="206" customWidth="1"/>
    <col min="8" max="8" width="18.08984375" style="206" customWidth="1"/>
    <col min="9" max="10" width="7.453125" style="206" customWidth="1"/>
    <col min="11" max="11" width="15.08984375" style="206" customWidth="1"/>
    <col min="12" max="12" width="15" style="215" bestFit="1" customWidth="1"/>
    <col min="13" max="13" width="6.6328125" style="206" bestFit="1" customWidth="1"/>
    <col min="14" max="15" width="3.453125" style="206" bestFit="1" customWidth="1"/>
    <col min="16" max="16" width="8.453125" style="206" customWidth="1"/>
    <col min="17" max="17" width="56.453125" style="206" bestFit="1" customWidth="1"/>
    <col min="18" max="18" width="25.08984375" style="206" customWidth="1"/>
    <col min="19" max="19" width="9.90625" style="206" bestFit="1" customWidth="1"/>
    <col min="20" max="20" width="20.36328125" style="206" customWidth="1"/>
    <col min="21" max="21" width="15" style="206" customWidth="1"/>
    <col min="22" max="22" width="14.08984375" style="206" customWidth="1"/>
    <col min="23" max="24" width="5.90625" style="206" customWidth="1"/>
    <col min="25" max="25" width="12.6328125" style="215" bestFit="1" customWidth="1"/>
    <col min="26" max="16384" width="8.90625" style="206"/>
  </cols>
  <sheetData>
    <row r="1" spans="1:29" ht="22.5" customHeight="1">
      <c r="A1" s="472" t="s">
        <v>590</v>
      </c>
      <c r="B1" s="472"/>
      <c r="C1" s="472"/>
      <c r="D1" s="472"/>
      <c r="E1" s="472"/>
      <c r="F1" s="472"/>
      <c r="G1" s="472"/>
      <c r="H1" s="472"/>
      <c r="I1" s="472"/>
      <c r="J1" s="472"/>
      <c r="K1" s="472"/>
      <c r="L1" s="472"/>
      <c r="M1" s="472"/>
      <c r="N1" s="472"/>
      <c r="O1" s="472"/>
      <c r="P1" s="472"/>
      <c r="Y1" s="215" t="s">
        <v>164</v>
      </c>
      <c r="AC1" s="215"/>
    </row>
    <row r="2" spans="1:29" ht="19.75" customHeight="1">
      <c r="A2" s="473" t="s">
        <v>578</v>
      </c>
      <c r="B2" s="473"/>
      <c r="C2" s="473"/>
      <c r="D2" s="473"/>
      <c r="E2" s="473"/>
      <c r="F2" s="473"/>
      <c r="G2" s="473"/>
      <c r="H2" s="473"/>
      <c r="I2" s="473"/>
      <c r="J2" s="473"/>
      <c r="K2" s="474"/>
      <c r="L2" s="474"/>
      <c r="M2" s="474"/>
      <c r="N2" s="474"/>
      <c r="O2" s="474"/>
      <c r="P2" s="474"/>
      <c r="Y2" s="215" t="s">
        <v>165</v>
      </c>
      <c r="AA2" s="206" t="s">
        <v>318</v>
      </c>
      <c r="AC2" s="215"/>
    </row>
    <row r="3" spans="1:29" ht="19.75" customHeight="1">
      <c r="A3" s="475" t="s">
        <v>105</v>
      </c>
      <c r="B3" s="475"/>
      <c r="C3" s="476"/>
      <c r="D3" s="477">
        <f>【入力用】チーム登録!D19</f>
        <v>0</v>
      </c>
      <c r="E3" s="478"/>
      <c r="F3" s="217" t="s">
        <v>184</v>
      </c>
      <c r="G3" s="479">
        <f>【入力用】チーム登録!D18</f>
        <v>0</v>
      </c>
      <c r="H3" s="479"/>
      <c r="I3" s="479"/>
      <c r="J3" s="478"/>
      <c r="K3" s="219" t="s">
        <v>114</v>
      </c>
      <c r="L3" s="218">
        <f>【入力用】チーム登録!D17</f>
        <v>0</v>
      </c>
      <c r="M3" s="220" t="s">
        <v>211</v>
      </c>
      <c r="N3" s="221"/>
      <c r="O3" s="222" t="s">
        <v>67</v>
      </c>
      <c r="P3" s="223">
        <v>1</v>
      </c>
      <c r="Y3" s="215" t="s">
        <v>166</v>
      </c>
      <c r="AA3" s="206" t="s">
        <v>319</v>
      </c>
      <c r="AC3" s="215"/>
    </row>
    <row r="4" spans="1:29" ht="19.75" customHeight="1">
      <c r="A4" s="480" t="s">
        <v>50</v>
      </c>
      <c r="B4" s="482">
        <f>【入力用】チーム登録!D16</f>
        <v>0</v>
      </c>
      <c r="C4" s="483"/>
      <c r="D4" s="486" t="s">
        <v>66</v>
      </c>
      <c r="E4" s="488">
        <f>【入力用】チーム登録!D14</f>
        <v>0</v>
      </c>
      <c r="F4" s="489"/>
      <c r="G4" s="492" t="s">
        <v>15</v>
      </c>
      <c r="H4" s="503" t="str">
        <f>【入力用】チーム登録!D20 &amp; "　" &amp; 【入力用】チーム登録!D21</f>
        <v>　</v>
      </c>
      <c r="I4" s="504"/>
      <c r="J4" s="504"/>
      <c r="K4" s="504"/>
      <c r="L4" s="504"/>
      <c r="M4" s="504"/>
      <c r="N4" s="504"/>
      <c r="O4" s="504"/>
      <c r="P4" s="505"/>
      <c r="Y4" s="215" t="s">
        <v>163</v>
      </c>
      <c r="AA4" s="206" t="s">
        <v>317</v>
      </c>
      <c r="AC4" s="215"/>
    </row>
    <row r="5" spans="1:29" ht="19.75" customHeight="1">
      <c r="A5" s="481"/>
      <c r="B5" s="484"/>
      <c r="C5" s="485"/>
      <c r="D5" s="487"/>
      <c r="E5" s="490"/>
      <c r="F5" s="491"/>
      <c r="G5" s="493"/>
      <c r="H5" s="506"/>
      <c r="I5" s="507"/>
      <c r="J5" s="507"/>
      <c r="K5" s="507"/>
      <c r="L5" s="507"/>
      <c r="M5" s="507"/>
      <c r="N5" s="507"/>
      <c r="O5" s="507"/>
      <c r="P5" s="508"/>
      <c r="S5" s="224" t="s">
        <v>491</v>
      </c>
      <c r="Y5" s="215" t="s">
        <v>174</v>
      </c>
      <c r="AA5" s="206" t="s">
        <v>316</v>
      </c>
      <c r="AC5" s="215"/>
    </row>
    <row r="6" spans="1:29" ht="10" customHeight="1">
      <c r="A6" s="509"/>
      <c r="B6" s="509"/>
      <c r="C6" s="509"/>
      <c r="D6" s="509"/>
      <c r="E6" s="509"/>
      <c r="F6" s="509"/>
      <c r="G6" s="509"/>
      <c r="H6" s="509"/>
      <c r="I6" s="509"/>
      <c r="J6" s="509"/>
      <c r="K6" s="509"/>
      <c r="L6" s="509"/>
      <c r="M6" s="509"/>
      <c r="N6" s="509"/>
      <c r="O6" s="509"/>
      <c r="P6" s="509"/>
      <c r="Y6" s="215" t="s">
        <v>175</v>
      </c>
      <c r="AA6" s="206" t="s">
        <v>149</v>
      </c>
      <c r="AC6" s="215"/>
    </row>
    <row r="7" spans="1:29" s="215" customFormat="1" ht="19.75" customHeight="1">
      <c r="A7" s="510" t="s">
        <v>68</v>
      </c>
      <c r="B7" s="510"/>
      <c r="C7" s="511"/>
      <c r="D7" s="514" t="s">
        <v>17</v>
      </c>
      <c r="E7" s="516" t="s">
        <v>69</v>
      </c>
      <c r="F7" s="518" t="s">
        <v>254</v>
      </c>
      <c r="G7" s="520" t="s">
        <v>70</v>
      </c>
      <c r="H7" s="521"/>
      <c r="I7" s="521"/>
      <c r="J7" s="521"/>
      <c r="K7" s="522"/>
      <c r="L7" s="523" t="s">
        <v>156</v>
      </c>
      <c r="M7" s="492" t="s">
        <v>466</v>
      </c>
      <c r="N7" s="492"/>
      <c r="O7" s="516" t="s">
        <v>158</v>
      </c>
      <c r="P7" s="525"/>
      <c r="Q7" s="226" t="s">
        <v>131</v>
      </c>
      <c r="R7" s="494" t="s">
        <v>367</v>
      </c>
      <c r="S7" s="494" t="s">
        <v>259</v>
      </c>
      <c r="T7" s="494" t="s">
        <v>123</v>
      </c>
      <c r="U7" s="494" t="s">
        <v>11</v>
      </c>
      <c r="Y7" s="215" t="s">
        <v>167</v>
      </c>
      <c r="AA7" s="215" t="s">
        <v>573</v>
      </c>
    </row>
    <row r="8" spans="1:29" s="215" customFormat="1" ht="19.75" customHeight="1">
      <c r="A8" s="512"/>
      <c r="B8" s="512"/>
      <c r="C8" s="513"/>
      <c r="D8" s="515"/>
      <c r="E8" s="517"/>
      <c r="F8" s="519"/>
      <c r="G8" s="520"/>
      <c r="H8" s="521"/>
      <c r="I8" s="521"/>
      <c r="J8" s="521"/>
      <c r="K8" s="522"/>
      <c r="L8" s="524"/>
      <c r="M8" s="493"/>
      <c r="N8" s="493"/>
      <c r="O8" s="517"/>
      <c r="P8" s="526"/>
      <c r="Q8" s="227" t="s">
        <v>262</v>
      </c>
      <c r="R8" s="494"/>
      <c r="S8" s="494"/>
      <c r="T8" s="494"/>
      <c r="U8" s="494"/>
      <c r="Y8" s="215" t="s">
        <v>168</v>
      </c>
      <c r="AA8" s="215" t="s">
        <v>574</v>
      </c>
    </row>
    <row r="9" spans="1:29" ht="19.75" customHeight="1">
      <c r="A9" s="495" t="s">
        <v>72</v>
      </c>
      <c r="B9" s="496"/>
      <c r="C9" s="497"/>
      <c r="D9" s="228" t="s">
        <v>148</v>
      </c>
      <c r="E9" s="229">
        <f>【入力用】チーム登録!D24</f>
        <v>0</v>
      </c>
      <c r="F9" s="230">
        <f>【入力用】チーム登録!D25</f>
        <v>0</v>
      </c>
      <c r="G9" s="498">
        <f>【入力用】チーム登録!D27</f>
        <v>0</v>
      </c>
      <c r="H9" s="499"/>
      <c r="I9" s="499"/>
      <c r="J9" s="499"/>
      <c r="K9" s="500"/>
      <c r="L9" s="231">
        <f>【入力用】チーム登録!D29</f>
        <v>0</v>
      </c>
      <c r="M9" s="501"/>
      <c r="N9" s="501"/>
      <c r="O9" s="502"/>
      <c r="P9" s="502"/>
      <c r="Q9" s="232">
        <f>【入力用】チーム登録!D28</f>
        <v>0</v>
      </c>
      <c r="R9" s="494"/>
      <c r="S9" s="494"/>
      <c r="T9" s="494"/>
      <c r="U9" s="494"/>
      <c r="V9" s="215"/>
      <c r="W9" s="215"/>
      <c r="X9" s="215"/>
      <c r="Y9" s="215" t="s">
        <v>169</v>
      </c>
      <c r="AC9" s="215"/>
    </row>
    <row r="10" spans="1:29" ht="19.75" customHeight="1">
      <c r="A10" s="495" t="s">
        <v>342</v>
      </c>
      <c r="B10" s="496"/>
      <c r="C10" s="233"/>
      <c r="D10" s="234">
        <v>30</v>
      </c>
      <c r="E10" s="235"/>
      <c r="F10" s="236"/>
      <c r="G10" s="527"/>
      <c r="H10" s="528"/>
      <c r="I10" s="528"/>
      <c r="J10" s="528"/>
      <c r="K10" s="529"/>
      <c r="L10" s="237"/>
      <c r="M10" s="530"/>
      <c r="N10" s="530"/>
      <c r="O10" s="531"/>
      <c r="P10" s="532"/>
      <c r="Q10" s="238"/>
      <c r="R10" s="208"/>
      <c r="S10" s="208"/>
      <c r="T10" s="208"/>
      <c r="U10" s="239"/>
      <c r="V10" s="215" t="s">
        <v>203</v>
      </c>
      <c r="W10" s="240"/>
      <c r="X10" s="240"/>
      <c r="Y10" s="215" t="s">
        <v>170</v>
      </c>
      <c r="Z10" s="241" t="s">
        <v>137</v>
      </c>
      <c r="AC10" s="215"/>
    </row>
    <row r="11" spans="1:29" ht="19.75" customHeight="1">
      <c r="A11" s="495" t="s">
        <v>18</v>
      </c>
      <c r="B11" s="496"/>
      <c r="C11" s="233"/>
      <c r="D11" s="234">
        <v>31</v>
      </c>
      <c r="E11" s="235"/>
      <c r="F11" s="236"/>
      <c r="G11" s="527"/>
      <c r="H11" s="528"/>
      <c r="I11" s="528"/>
      <c r="J11" s="528"/>
      <c r="K11" s="529"/>
      <c r="L11" s="237"/>
      <c r="M11" s="530"/>
      <c r="N11" s="530"/>
      <c r="O11" s="531"/>
      <c r="P11" s="532"/>
      <c r="Q11" s="238"/>
      <c r="R11" s="208"/>
      <c r="S11" s="208"/>
      <c r="T11" s="208"/>
      <c r="U11" s="239"/>
      <c r="V11" s="215" t="s">
        <v>18</v>
      </c>
      <c r="W11" s="240"/>
      <c r="X11" s="240"/>
      <c r="Y11" s="215" t="s">
        <v>171</v>
      </c>
      <c r="AC11" s="215"/>
    </row>
    <row r="12" spans="1:29" ht="19.75" customHeight="1">
      <c r="A12" s="495" t="s">
        <v>18</v>
      </c>
      <c r="B12" s="496"/>
      <c r="C12" s="233"/>
      <c r="D12" s="234">
        <v>32</v>
      </c>
      <c r="E12" s="235"/>
      <c r="F12" s="236"/>
      <c r="G12" s="527"/>
      <c r="H12" s="528"/>
      <c r="I12" s="528"/>
      <c r="J12" s="528"/>
      <c r="K12" s="529"/>
      <c r="L12" s="237"/>
      <c r="M12" s="530"/>
      <c r="N12" s="530"/>
      <c r="O12" s="531"/>
      <c r="P12" s="532"/>
      <c r="Q12" s="238"/>
      <c r="R12" s="208"/>
      <c r="S12" s="208"/>
      <c r="T12" s="208"/>
      <c r="U12" s="239"/>
      <c r="V12" s="215" t="s">
        <v>18</v>
      </c>
      <c r="W12" s="240"/>
      <c r="X12" s="240"/>
      <c r="Y12" s="215" t="s">
        <v>172</v>
      </c>
      <c r="AC12" s="215"/>
    </row>
    <row r="13" spans="1:29" ht="19.75" customHeight="1">
      <c r="A13" s="495" t="s">
        <v>75</v>
      </c>
      <c r="B13" s="496"/>
      <c r="C13" s="497"/>
      <c r="D13" s="228" t="s">
        <v>148</v>
      </c>
      <c r="E13" s="235"/>
      <c r="F13" s="236"/>
      <c r="G13" s="527"/>
      <c r="H13" s="528"/>
      <c r="I13" s="528"/>
      <c r="J13" s="528"/>
      <c r="K13" s="529"/>
      <c r="L13" s="237"/>
      <c r="M13" s="530"/>
      <c r="N13" s="530"/>
      <c r="O13" s="531"/>
      <c r="P13" s="532"/>
      <c r="Q13" s="238"/>
      <c r="R13" s="208"/>
      <c r="S13" s="208"/>
      <c r="T13" s="208"/>
      <c r="U13" s="239"/>
      <c r="V13" s="215" t="s">
        <v>75</v>
      </c>
      <c r="W13" s="240"/>
      <c r="X13" s="240"/>
      <c r="Y13" s="215" t="s">
        <v>173</v>
      </c>
      <c r="AC13" s="215"/>
    </row>
    <row r="14" spans="1:29" ht="19.75" customHeight="1">
      <c r="A14" s="495" t="s">
        <v>343</v>
      </c>
      <c r="B14" s="496"/>
      <c r="C14" s="497"/>
      <c r="D14" s="234">
        <v>10</v>
      </c>
      <c r="E14" s="235"/>
      <c r="F14" s="236"/>
      <c r="G14" s="527"/>
      <c r="H14" s="528"/>
      <c r="I14" s="528"/>
      <c r="J14" s="528"/>
      <c r="K14" s="529"/>
      <c r="L14" s="237"/>
      <c r="M14" s="530"/>
      <c r="N14" s="530"/>
      <c r="O14" s="532"/>
      <c r="P14" s="532"/>
      <c r="Q14" s="238"/>
      <c r="R14" s="242"/>
      <c r="S14" s="208"/>
      <c r="T14" s="208"/>
      <c r="U14" s="239"/>
      <c r="V14" s="215" t="s">
        <v>285</v>
      </c>
      <c r="W14" s="240"/>
      <c r="X14" s="240"/>
      <c r="Y14" s="215" t="s">
        <v>176</v>
      </c>
      <c r="AC14" s="215"/>
    </row>
    <row r="15" spans="1:29" ht="19.75" customHeight="1">
      <c r="A15" s="495" t="s">
        <v>77</v>
      </c>
      <c r="B15" s="496"/>
      <c r="C15" s="497"/>
      <c r="D15" s="228" t="s">
        <v>148</v>
      </c>
      <c r="E15" s="235"/>
      <c r="F15" s="236"/>
      <c r="G15" s="527"/>
      <c r="H15" s="528"/>
      <c r="I15" s="528"/>
      <c r="J15" s="528"/>
      <c r="K15" s="529"/>
      <c r="L15" s="237"/>
      <c r="M15" s="530"/>
      <c r="N15" s="530"/>
      <c r="O15" s="532"/>
      <c r="P15" s="532"/>
      <c r="Q15" s="238"/>
      <c r="R15" s="242"/>
      <c r="S15" s="208"/>
      <c r="T15" s="208"/>
      <c r="U15" s="239"/>
      <c r="V15" s="215" t="s">
        <v>204</v>
      </c>
      <c r="W15" s="240"/>
      <c r="X15" s="240"/>
      <c r="Y15" s="215" t="s">
        <v>177</v>
      </c>
      <c r="AA15" s="206" t="s">
        <v>265</v>
      </c>
      <c r="AC15" s="215"/>
    </row>
    <row r="16" spans="1:29" ht="19.75" customHeight="1">
      <c r="A16" s="495" t="s">
        <v>64</v>
      </c>
      <c r="B16" s="496"/>
      <c r="C16" s="497"/>
      <c r="D16" s="228" t="s">
        <v>148</v>
      </c>
      <c r="E16" s="229">
        <f>【入力用】チーム登録!D35</f>
        <v>0</v>
      </c>
      <c r="F16" s="236"/>
      <c r="G16" s="527"/>
      <c r="H16" s="528"/>
      <c r="I16" s="528"/>
      <c r="J16" s="528"/>
      <c r="K16" s="529"/>
      <c r="L16" s="237"/>
      <c r="M16" s="530"/>
      <c r="N16" s="530"/>
      <c r="O16" s="532"/>
      <c r="P16" s="532"/>
      <c r="Q16" s="238"/>
      <c r="R16" s="242"/>
      <c r="S16" s="208"/>
      <c r="T16" s="208"/>
      <c r="U16" s="239"/>
      <c r="V16" s="215" t="s">
        <v>64</v>
      </c>
      <c r="W16" s="240"/>
      <c r="X16" s="240"/>
      <c r="Y16" s="215" t="s">
        <v>180</v>
      </c>
      <c r="AA16" s="206" t="s">
        <v>264</v>
      </c>
      <c r="AC16" s="215"/>
    </row>
    <row r="17" spans="1:29" ht="19.75" customHeight="1">
      <c r="A17" s="495" t="s">
        <v>78</v>
      </c>
      <c r="B17" s="496"/>
      <c r="C17" s="497"/>
      <c r="D17" s="228" t="s">
        <v>148</v>
      </c>
      <c r="E17" s="235"/>
      <c r="F17" s="236"/>
      <c r="G17" s="527"/>
      <c r="H17" s="528"/>
      <c r="I17" s="528"/>
      <c r="J17" s="528"/>
      <c r="K17" s="529"/>
      <c r="L17" s="237"/>
      <c r="M17" s="530"/>
      <c r="N17" s="530"/>
      <c r="O17" s="532"/>
      <c r="P17" s="532"/>
      <c r="Q17" s="238"/>
      <c r="R17" s="242"/>
      <c r="S17" s="208"/>
      <c r="T17" s="208"/>
      <c r="U17" s="239"/>
      <c r="V17" s="215" t="s">
        <v>286</v>
      </c>
      <c r="W17" s="240"/>
      <c r="X17" s="240"/>
      <c r="Y17" s="215" t="s">
        <v>178</v>
      </c>
      <c r="AA17" s="206" t="s">
        <v>263</v>
      </c>
      <c r="AC17" s="215"/>
    </row>
    <row r="18" spans="1:29" ht="10" customHeight="1">
      <c r="A18" s="509"/>
      <c r="B18" s="509"/>
      <c r="C18" s="509"/>
      <c r="D18" s="509"/>
      <c r="E18" s="509"/>
      <c r="F18" s="509"/>
      <c r="G18" s="509"/>
      <c r="H18" s="509"/>
      <c r="I18" s="509"/>
      <c r="J18" s="509"/>
      <c r="K18" s="509"/>
      <c r="L18" s="509"/>
      <c r="M18" s="509"/>
      <c r="N18" s="509"/>
      <c r="O18" s="509"/>
      <c r="P18" s="509"/>
      <c r="Y18" s="215" t="s">
        <v>179</v>
      </c>
      <c r="AC18" s="215"/>
    </row>
    <row r="19" spans="1:29" s="215" customFormat="1" ht="21" customHeight="1">
      <c r="A19" s="514" t="s">
        <v>185</v>
      </c>
      <c r="B19" s="514" t="s">
        <v>17</v>
      </c>
      <c r="C19" s="543" t="s">
        <v>79</v>
      </c>
      <c r="D19" s="544"/>
      <c r="E19" s="547" t="s">
        <v>69</v>
      </c>
      <c r="F19" s="549" t="s">
        <v>254</v>
      </c>
      <c r="G19" s="544"/>
      <c r="H19" s="547" t="s">
        <v>283</v>
      </c>
      <c r="I19" s="551" t="s">
        <v>150</v>
      </c>
      <c r="J19" s="551"/>
      <c r="K19" s="551"/>
      <c r="L19" s="516" t="s">
        <v>151</v>
      </c>
      <c r="M19" s="553" t="s">
        <v>106</v>
      </c>
      <c r="N19" s="243" t="s">
        <v>152</v>
      </c>
      <c r="O19" s="244" t="s">
        <v>154</v>
      </c>
      <c r="P19" s="533" t="s">
        <v>71</v>
      </c>
      <c r="Q19" s="535" t="s">
        <v>261</v>
      </c>
      <c r="R19" s="537" t="s">
        <v>303</v>
      </c>
      <c r="Y19" s="215" t="s">
        <v>348</v>
      </c>
      <c r="AC19" s="215" t="s">
        <v>348</v>
      </c>
    </row>
    <row r="20" spans="1:29" s="215" customFormat="1" ht="21" customHeight="1">
      <c r="A20" s="515"/>
      <c r="B20" s="515"/>
      <c r="C20" s="545"/>
      <c r="D20" s="546"/>
      <c r="E20" s="548"/>
      <c r="F20" s="550"/>
      <c r="G20" s="546"/>
      <c r="H20" s="548"/>
      <c r="I20" s="552"/>
      <c r="J20" s="552"/>
      <c r="K20" s="552"/>
      <c r="L20" s="517"/>
      <c r="M20" s="554"/>
      <c r="N20" s="245" t="s">
        <v>153</v>
      </c>
      <c r="O20" s="246" t="s">
        <v>153</v>
      </c>
      <c r="P20" s="534"/>
      <c r="Q20" s="536"/>
      <c r="R20" s="538"/>
      <c r="Y20" s="215" t="s">
        <v>266</v>
      </c>
      <c r="AB20" s="247" t="s">
        <v>328</v>
      </c>
    </row>
    <row r="21" spans="1:29" ht="19.75" customHeight="1">
      <c r="A21" s="248" t="s">
        <v>373</v>
      </c>
      <c r="B21" s="225">
        <v>10</v>
      </c>
      <c r="C21" s="520" t="str">
        <f>IF(S14="","",S14)</f>
        <v/>
      </c>
      <c r="D21" s="539"/>
      <c r="E21" s="249" t="str">
        <f>IF(E14="","",E14)</f>
        <v/>
      </c>
      <c r="F21" s="540" t="str">
        <f>IF(F14="","",F14)</f>
        <v/>
      </c>
      <c r="G21" s="541"/>
      <c r="H21" s="250"/>
      <c r="I21" s="251"/>
      <c r="J21" s="542"/>
      <c r="K21" s="542"/>
      <c r="L21" s="252" t="str">
        <f>IF(U14="","",U14)</f>
        <v/>
      </c>
      <c r="M21" s="253"/>
      <c r="N21" s="253"/>
      <c r="O21" s="253"/>
      <c r="P21" s="254" t="str">
        <f>IF(O14="","",O14)</f>
        <v/>
      </c>
      <c r="Q21" s="255">
        <f>G14</f>
        <v>0</v>
      </c>
      <c r="R21" s="256"/>
      <c r="S21" s="257"/>
      <c r="T21" s="257"/>
      <c r="U21" s="257"/>
      <c r="V21" s="257"/>
      <c r="W21" s="257"/>
      <c r="X21" s="257"/>
      <c r="Y21" s="215" t="s">
        <v>267</v>
      </c>
      <c r="AB21" s="206" t="s">
        <v>329</v>
      </c>
    </row>
    <row r="22" spans="1:29" ht="19.75" customHeight="1">
      <c r="A22" s="248" t="s">
        <v>457</v>
      </c>
      <c r="B22" s="225">
        <v>30</v>
      </c>
      <c r="C22" s="520" t="str">
        <f>IF(C10="○",S10,"")</f>
        <v/>
      </c>
      <c r="D22" s="539"/>
      <c r="E22" s="258" t="str">
        <f>IF(C10="○",E10,"")</f>
        <v/>
      </c>
      <c r="F22" s="540" t="str">
        <f>IF(C10="○",F10,"")</f>
        <v/>
      </c>
      <c r="G22" s="541"/>
      <c r="H22" s="250"/>
      <c r="I22" s="251"/>
      <c r="J22" s="555"/>
      <c r="K22" s="556"/>
      <c r="L22" s="252" t="str">
        <f>IF(C10="○",IF(U10="","",U10),"")</f>
        <v/>
      </c>
      <c r="M22" s="253"/>
      <c r="N22" s="253"/>
      <c r="O22" s="253"/>
      <c r="P22" s="254" t="str">
        <f>IF(C10="○",O10,"")</f>
        <v/>
      </c>
      <c r="Q22" s="255" t="str">
        <f>IF(C10="○",G10,"")</f>
        <v/>
      </c>
      <c r="R22" s="256"/>
      <c r="S22" s="259" t="s">
        <v>455</v>
      </c>
      <c r="T22" s="257"/>
      <c r="U22" s="257"/>
      <c r="V22" s="257"/>
      <c r="W22" s="257"/>
      <c r="X22" s="257"/>
      <c r="Y22" s="215" t="s">
        <v>268</v>
      </c>
      <c r="AB22" s="206" t="s">
        <v>330</v>
      </c>
    </row>
    <row r="23" spans="1:29" ht="19.75" customHeight="1">
      <c r="A23" s="248" t="s">
        <v>458</v>
      </c>
      <c r="B23" s="225">
        <v>31</v>
      </c>
      <c r="C23" s="520" t="str">
        <f>IF(C11="○",S11,"")</f>
        <v/>
      </c>
      <c r="D23" s="539"/>
      <c r="E23" s="258" t="str">
        <f>IF(C11="○",E11,"")</f>
        <v/>
      </c>
      <c r="F23" s="540" t="str">
        <f>IF(C11="○",F11,"")</f>
        <v/>
      </c>
      <c r="G23" s="541"/>
      <c r="H23" s="250"/>
      <c r="I23" s="251"/>
      <c r="J23" s="555"/>
      <c r="K23" s="556"/>
      <c r="L23" s="252" t="str">
        <f>IF(C11="○",IF(U11="","",U11),"")</f>
        <v/>
      </c>
      <c r="M23" s="253"/>
      <c r="N23" s="253"/>
      <c r="O23" s="253"/>
      <c r="P23" s="254" t="str">
        <f>IF(C11="○",O11,"")</f>
        <v/>
      </c>
      <c r="Q23" s="260" t="str">
        <f>IF(C11="○",G11,"")</f>
        <v/>
      </c>
      <c r="R23" s="256"/>
      <c r="S23" s="259" t="s">
        <v>456</v>
      </c>
      <c r="T23" s="257"/>
      <c r="U23" s="257"/>
      <c r="V23" s="257"/>
      <c r="W23" s="257"/>
      <c r="X23" s="257"/>
      <c r="Y23" s="215" t="s">
        <v>269</v>
      </c>
      <c r="AB23" s="206" t="s">
        <v>331</v>
      </c>
    </row>
    <row r="24" spans="1:29" ht="19.75" customHeight="1">
      <c r="A24" s="248" t="s">
        <v>459</v>
      </c>
      <c r="B24" s="225">
        <v>32</v>
      </c>
      <c r="C24" s="520" t="str">
        <f>IF(C12="○",S12,"")</f>
        <v/>
      </c>
      <c r="D24" s="539"/>
      <c r="E24" s="258" t="str">
        <f>IF(C12="○",E12,"")</f>
        <v/>
      </c>
      <c r="F24" s="540" t="str">
        <f>IF(C12="○",F12,"")</f>
        <v/>
      </c>
      <c r="G24" s="541"/>
      <c r="H24" s="250"/>
      <c r="I24" s="251"/>
      <c r="J24" s="555"/>
      <c r="K24" s="556"/>
      <c r="L24" s="252" t="str">
        <f>IF(C12="○",IF(U12="","",U12),"")</f>
        <v/>
      </c>
      <c r="M24" s="253"/>
      <c r="N24" s="253"/>
      <c r="O24" s="253"/>
      <c r="P24" s="254" t="str">
        <f>IF(C12="○",O12,"")</f>
        <v/>
      </c>
      <c r="Q24" s="260" t="str">
        <f>IF(C12="○",G12,"")</f>
        <v/>
      </c>
      <c r="R24" s="256"/>
      <c r="S24" s="259" t="s">
        <v>456</v>
      </c>
      <c r="T24" s="257"/>
      <c r="U24" s="257"/>
      <c r="V24" s="257"/>
      <c r="W24" s="257"/>
      <c r="X24" s="257"/>
      <c r="Y24" s="215" t="s">
        <v>270</v>
      </c>
      <c r="AB24" s="206" t="s">
        <v>332</v>
      </c>
    </row>
    <row r="25" spans="1:29" ht="19.75" customHeight="1">
      <c r="A25" s="248" t="s">
        <v>344</v>
      </c>
      <c r="B25" s="261"/>
      <c r="C25" s="557"/>
      <c r="D25" s="558"/>
      <c r="E25" s="200"/>
      <c r="F25" s="559"/>
      <c r="G25" s="560"/>
      <c r="H25" s="250"/>
      <c r="I25" s="251"/>
      <c r="J25" s="555"/>
      <c r="K25" s="556"/>
      <c r="L25" s="239"/>
      <c r="M25" s="253"/>
      <c r="N25" s="253"/>
      <c r="O25" s="253"/>
      <c r="P25" s="262"/>
      <c r="Q25" s="263"/>
      <c r="R25" s="256"/>
      <c r="S25" s="257"/>
      <c r="T25" s="257"/>
      <c r="U25" s="257"/>
      <c r="V25" s="257"/>
      <c r="W25" s="257"/>
      <c r="X25" s="257"/>
      <c r="Y25" s="215" t="s">
        <v>284</v>
      </c>
      <c r="AB25" s="206" t="s">
        <v>333</v>
      </c>
    </row>
    <row r="26" spans="1:29" ht="19.75" customHeight="1">
      <c r="A26" s="248" t="s">
        <v>345</v>
      </c>
      <c r="B26" s="345"/>
      <c r="C26" s="557"/>
      <c r="D26" s="558"/>
      <c r="E26" s="269"/>
      <c r="F26" s="559"/>
      <c r="G26" s="560"/>
      <c r="H26" s="270"/>
      <c r="I26" s="251"/>
      <c r="J26" s="349"/>
      <c r="K26" s="350"/>
      <c r="L26" s="239"/>
      <c r="M26" s="253"/>
      <c r="N26" s="253"/>
      <c r="O26" s="253"/>
      <c r="P26" s="262"/>
      <c r="Q26" s="263"/>
      <c r="R26" s="256"/>
      <c r="S26" s="257"/>
      <c r="T26" s="257"/>
      <c r="U26" s="257"/>
      <c r="V26" s="257"/>
      <c r="W26" s="257"/>
      <c r="X26" s="257"/>
      <c r="Y26" s="215" t="s">
        <v>271</v>
      </c>
      <c r="AB26" s="206" t="s">
        <v>334</v>
      </c>
    </row>
    <row r="27" spans="1:29" ht="19.75" customHeight="1">
      <c r="A27" s="248" t="s">
        <v>346</v>
      </c>
      <c r="B27" s="261"/>
      <c r="C27" s="557"/>
      <c r="D27" s="558"/>
      <c r="E27" s="200"/>
      <c r="F27" s="559"/>
      <c r="G27" s="560"/>
      <c r="H27" s="250"/>
      <c r="I27" s="251"/>
      <c r="J27" s="555"/>
      <c r="K27" s="556"/>
      <c r="L27" s="239"/>
      <c r="M27" s="253"/>
      <c r="N27" s="253"/>
      <c r="O27" s="253"/>
      <c r="P27" s="262"/>
      <c r="Q27" s="263"/>
      <c r="R27" s="256"/>
      <c r="S27" s="257"/>
      <c r="T27" s="257"/>
      <c r="U27" s="257"/>
      <c r="V27" s="257"/>
      <c r="W27" s="257"/>
      <c r="X27" s="257"/>
      <c r="Y27" s="215" t="s">
        <v>272</v>
      </c>
      <c r="AB27" s="206" t="s">
        <v>335</v>
      </c>
    </row>
    <row r="28" spans="1:29" ht="19.75" customHeight="1">
      <c r="A28" s="248" t="s">
        <v>347</v>
      </c>
      <c r="B28" s="261"/>
      <c r="C28" s="557"/>
      <c r="D28" s="558"/>
      <c r="E28" s="200"/>
      <c r="F28" s="559"/>
      <c r="G28" s="560"/>
      <c r="H28" s="250"/>
      <c r="I28" s="251"/>
      <c r="J28" s="555"/>
      <c r="K28" s="556"/>
      <c r="L28" s="239"/>
      <c r="M28" s="253"/>
      <c r="N28" s="253"/>
      <c r="O28" s="253"/>
      <c r="P28" s="262"/>
      <c r="Q28" s="263"/>
      <c r="R28" s="256"/>
      <c r="S28" s="257"/>
      <c r="T28" s="257"/>
      <c r="U28" s="257"/>
      <c r="V28" s="257"/>
      <c r="W28" s="257"/>
      <c r="X28" s="257"/>
      <c r="Y28" s="215" t="s">
        <v>273</v>
      </c>
      <c r="AB28" s="206" t="s">
        <v>336</v>
      </c>
    </row>
    <row r="29" spans="1:29" ht="19.75" customHeight="1">
      <c r="A29" s="248" t="s">
        <v>368</v>
      </c>
      <c r="B29" s="261"/>
      <c r="C29" s="557"/>
      <c r="D29" s="558"/>
      <c r="E29" s="200"/>
      <c r="F29" s="559"/>
      <c r="G29" s="560"/>
      <c r="H29" s="250"/>
      <c r="I29" s="251"/>
      <c r="J29" s="555"/>
      <c r="K29" s="556"/>
      <c r="L29" s="239"/>
      <c r="M29" s="253"/>
      <c r="N29" s="253"/>
      <c r="O29" s="253"/>
      <c r="P29" s="262"/>
      <c r="Q29" s="263"/>
      <c r="R29" s="256"/>
      <c r="S29" s="257"/>
      <c r="T29" s="257"/>
      <c r="U29" s="257"/>
      <c r="V29" s="257"/>
      <c r="W29" s="257"/>
      <c r="X29" s="257"/>
      <c r="Y29" s="215" t="s">
        <v>274</v>
      </c>
      <c r="AB29" s="206" t="s">
        <v>337</v>
      </c>
    </row>
    <row r="30" spans="1:29" ht="19.75" customHeight="1">
      <c r="A30" s="248" t="s">
        <v>369</v>
      </c>
      <c r="B30" s="261"/>
      <c r="C30" s="557"/>
      <c r="D30" s="558"/>
      <c r="E30" s="200"/>
      <c r="F30" s="559"/>
      <c r="G30" s="560"/>
      <c r="H30" s="250"/>
      <c r="I30" s="251"/>
      <c r="J30" s="555"/>
      <c r="K30" s="556"/>
      <c r="L30" s="239"/>
      <c r="M30" s="253"/>
      <c r="N30" s="253"/>
      <c r="O30" s="253"/>
      <c r="P30" s="262"/>
      <c r="Q30" s="263"/>
      <c r="R30" s="256"/>
      <c r="S30" s="257"/>
      <c r="T30" s="257"/>
      <c r="U30" s="257"/>
      <c r="V30" s="257"/>
      <c r="W30" s="257"/>
      <c r="X30" s="257"/>
      <c r="Y30" s="215" t="s">
        <v>275</v>
      </c>
      <c r="AB30" s="206" t="s">
        <v>338</v>
      </c>
    </row>
    <row r="31" spans="1:29" ht="19.75" customHeight="1">
      <c r="A31" s="248" t="s">
        <v>370</v>
      </c>
      <c r="B31" s="261"/>
      <c r="C31" s="557"/>
      <c r="D31" s="558"/>
      <c r="E31" s="200"/>
      <c r="F31" s="559"/>
      <c r="G31" s="560"/>
      <c r="H31" s="250"/>
      <c r="I31" s="251"/>
      <c r="J31" s="555"/>
      <c r="K31" s="556"/>
      <c r="L31" s="239"/>
      <c r="M31" s="253"/>
      <c r="N31" s="253"/>
      <c r="O31" s="253"/>
      <c r="P31" s="262"/>
      <c r="Q31" s="263"/>
      <c r="R31" s="256"/>
      <c r="S31" s="257"/>
      <c r="T31" s="257"/>
      <c r="U31" s="257"/>
      <c r="V31" s="257"/>
      <c r="W31" s="257"/>
      <c r="X31" s="257"/>
      <c r="Y31" s="215" t="s">
        <v>276</v>
      </c>
    </row>
    <row r="32" spans="1:29" ht="19.75" customHeight="1">
      <c r="A32" s="248" t="s">
        <v>372</v>
      </c>
      <c r="B32" s="261"/>
      <c r="C32" s="557"/>
      <c r="D32" s="558"/>
      <c r="E32" s="200"/>
      <c r="F32" s="559"/>
      <c r="G32" s="560"/>
      <c r="H32" s="250"/>
      <c r="I32" s="251"/>
      <c r="J32" s="555"/>
      <c r="K32" s="556"/>
      <c r="L32" s="239"/>
      <c r="M32" s="253"/>
      <c r="N32" s="253"/>
      <c r="O32" s="253"/>
      <c r="P32" s="262"/>
      <c r="Q32" s="263"/>
      <c r="R32" s="256"/>
      <c r="S32" s="257"/>
      <c r="T32" s="257"/>
      <c r="U32" s="257"/>
      <c r="V32" s="257"/>
      <c r="W32" s="257"/>
      <c r="X32" s="257"/>
      <c r="Y32" s="215" t="s">
        <v>277</v>
      </c>
    </row>
    <row r="33" spans="1:25" ht="19.75" customHeight="1">
      <c r="A33" s="248" t="s">
        <v>371</v>
      </c>
      <c r="B33" s="261"/>
      <c r="C33" s="557"/>
      <c r="D33" s="558"/>
      <c r="E33" s="200"/>
      <c r="F33" s="559"/>
      <c r="G33" s="560"/>
      <c r="H33" s="250"/>
      <c r="I33" s="251"/>
      <c r="J33" s="555"/>
      <c r="K33" s="556"/>
      <c r="L33" s="239"/>
      <c r="M33" s="253"/>
      <c r="N33" s="253"/>
      <c r="O33" s="253"/>
      <c r="P33" s="262"/>
      <c r="Q33" s="263"/>
      <c r="R33" s="256"/>
      <c r="S33" s="257"/>
      <c r="T33" s="257"/>
      <c r="U33" s="257"/>
      <c r="V33" s="257"/>
      <c r="W33" s="257"/>
      <c r="X33" s="257"/>
      <c r="Y33" s="215" t="s">
        <v>278</v>
      </c>
    </row>
    <row r="34" spans="1:25" ht="19.75" customHeight="1">
      <c r="A34" s="248" t="s">
        <v>374</v>
      </c>
      <c r="B34" s="261"/>
      <c r="C34" s="557"/>
      <c r="D34" s="558"/>
      <c r="E34" s="200"/>
      <c r="F34" s="559"/>
      <c r="G34" s="560"/>
      <c r="H34" s="250"/>
      <c r="I34" s="251"/>
      <c r="J34" s="555"/>
      <c r="K34" s="556"/>
      <c r="L34" s="239"/>
      <c r="M34" s="253"/>
      <c r="N34" s="253"/>
      <c r="O34" s="253"/>
      <c r="P34" s="262"/>
      <c r="Q34" s="263"/>
      <c r="R34" s="256"/>
      <c r="S34" s="257"/>
      <c r="T34" s="257"/>
      <c r="U34" s="257"/>
      <c r="V34" s="257"/>
      <c r="W34" s="257"/>
      <c r="X34" s="257"/>
      <c r="Y34" s="215" t="s">
        <v>279</v>
      </c>
    </row>
    <row r="35" spans="1:25" ht="19.75" customHeight="1">
      <c r="A35" s="248" t="s">
        <v>375</v>
      </c>
      <c r="B35" s="261"/>
      <c r="C35" s="557"/>
      <c r="D35" s="558"/>
      <c r="E35" s="200"/>
      <c r="F35" s="559"/>
      <c r="G35" s="560"/>
      <c r="H35" s="250"/>
      <c r="I35" s="251"/>
      <c r="J35" s="555"/>
      <c r="K35" s="556"/>
      <c r="L35" s="239"/>
      <c r="M35" s="253"/>
      <c r="N35" s="253"/>
      <c r="O35" s="253"/>
      <c r="P35" s="262"/>
      <c r="Q35" s="263"/>
      <c r="R35" s="256"/>
      <c r="S35" s="257"/>
      <c r="T35" s="257"/>
      <c r="U35" s="257"/>
      <c r="V35" s="257"/>
      <c r="W35" s="257"/>
      <c r="X35" s="257"/>
      <c r="Y35" s="215" t="s">
        <v>280</v>
      </c>
    </row>
    <row r="36" spans="1:25" ht="19.75" customHeight="1">
      <c r="A36" s="248" t="s">
        <v>376</v>
      </c>
      <c r="B36" s="261"/>
      <c r="C36" s="557"/>
      <c r="D36" s="558"/>
      <c r="E36" s="200"/>
      <c r="F36" s="559"/>
      <c r="G36" s="560"/>
      <c r="H36" s="250"/>
      <c r="I36" s="251"/>
      <c r="J36" s="555"/>
      <c r="K36" s="556"/>
      <c r="L36" s="239"/>
      <c r="M36" s="253"/>
      <c r="N36" s="253"/>
      <c r="O36" s="253"/>
      <c r="P36" s="262"/>
      <c r="Q36" s="263"/>
      <c r="R36" s="256"/>
      <c r="S36" s="257"/>
      <c r="T36" s="257"/>
      <c r="U36" s="257"/>
      <c r="V36" s="257"/>
      <c r="W36" s="257"/>
      <c r="X36" s="257"/>
      <c r="Y36" s="215" t="s">
        <v>281</v>
      </c>
    </row>
    <row r="37" spans="1:25" ht="19.75" customHeight="1">
      <c r="A37" s="248" t="s">
        <v>377</v>
      </c>
      <c r="B37" s="261"/>
      <c r="C37" s="557"/>
      <c r="D37" s="558"/>
      <c r="E37" s="200"/>
      <c r="F37" s="559"/>
      <c r="G37" s="560"/>
      <c r="H37" s="250"/>
      <c r="I37" s="251"/>
      <c r="J37" s="555"/>
      <c r="K37" s="556"/>
      <c r="L37" s="239"/>
      <c r="M37" s="253"/>
      <c r="N37" s="253"/>
      <c r="O37" s="253"/>
      <c r="P37" s="262"/>
      <c r="Q37" s="263"/>
      <c r="R37" s="256"/>
      <c r="S37" s="257"/>
      <c r="T37" s="257"/>
      <c r="U37" s="257"/>
      <c r="V37" s="257"/>
      <c r="W37" s="257"/>
      <c r="X37" s="257"/>
      <c r="Y37" s="215" t="s">
        <v>282</v>
      </c>
    </row>
    <row r="38" spans="1:25" ht="19.75" customHeight="1">
      <c r="A38" s="248" t="s">
        <v>378</v>
      </c>
      <c r="B38" s="261"/>
      <c r="C38" s="557"/>
      <c r="D38" s="558"/>
      <c r="E38" s="200"/>
      <c r="F38" s="559"/>
      <c r="G38" s="560"/>
      <c r="H38" s="250"/>
      <c r="I38" s="251"/>
      <c r="J38" s="555"/>
      <c r="K38" s="556"/>
      <c r="L38" s="239"/>
      <c r="M38" s="253"/>
      <c r="N38" s="253"/>
      <c r="O38" s="253"/>
      <c r="P38" s="262"/>
      <c r="Q38" s="263"/>
      <c r="R38" s="256"/>
      <c r="S38" s="257"/>
      <c r="T38" s="257" t="s">
        <v>524</v>
      </c>
      <c r="U38" s="257"/>
      <c r="V38" s="257"/>
      <c r="W38" s="257"/>
      <c r="X38" s="257"/>
    </row>
    <row r="39" spans="1:25" ht="19.75" customHeight="1">
      <c r="A39" s="248" t="s">
        <v>379</v>
      </c>
      <c r="B39" s="261"/>
      <c r="C39" s="557"/>
      <c r="D39" s="558"/>
      <c r="E39" s="200"/>
      <c r="F39" s="559"/>
      <c r="G39" s="560"/>
      <c r="H39" s="250"/>
      <c r="I39" s="251"/>
      <c r="J39" s="555"/>
      <c r="K39" s="556"/>
      <c r="L39" s="239"/>
      <c r="M39" s="253"/>
      <c r="N39" s="253"/>
      <c r="O39" s="253"/>
      <c r="P39" s="262"/>
      <c r="Q39" s="263"/>
      <c r="R39" s="256"/>
      <c r="S39" s="257"/>
      <c r="T39" s="257" t="s">
        <v>525</v>
      </c>
      <c r="U39" s="257"/>
      <c r="V39" s="257"/>
      <c r="W39" s="257"/>
      <c r="X39" s="257"/>
    </row>
    <row r="40" spans="1:25" ht="19.75" customHeight="1">
      <c r="A40" s="248" t="s">
        <v>380</v>
      </c>
      <c r="B40" s="261"/>
      <c r="C40" s="557"/>
      <c r="D40" s="558"/>
      <c r="E40" s="200"/>
      <c r="F40" s="559"/>
      <c r="G40" s="560"/>
      <c r="H40" s="250"/>
      <c r="I40" s="251"/>
      <c r="J40" s="555"/>
      <c r="K40" s="556"/>
      <c r="L40" s="239"/>
      <c r="M40" s="253"/>
      <c r="N40" s="253"/>
      <c r="O40" s="253"/>
      <c r="P40" s="262"/>
      <c r="Q40" s="263"/>
      <c r="R40" s="256"/>
      <c r="S40" s="257"/>
      <c r="T40" s="257" t="s">
        <v>524</v>
      </c>
      <c r="U40" s="257"/>
      <c r="V40" s="257"/>
      <c r="W40" s="257"/>
      <c r="X40" s="257"/>
    </row>
    <row r="41" spans="1:25" ht="19.75" customHeight="1">
      <c r="A41" s="248" t="s">
        <v>381</v>
      </c>
      <c r="B41" s="261"/>
      <c r="C41" s="557"/>
      <c r="D41" s="558"/>
      <c r="E41" s="200"/>
      <c r="F41" s="559"/>
      <c r="G41" s="560"/>
      <c r="H41" s="250"/>
      <c r="I41" s="251"/>
      <c r="J41" s="555"/>
      <c r="K41" s="556"/>
      <c r="L41" s="239"/>
      <c r="M41" s="253"/>
      <c r="N41" s="253"/>
      <c r="O41" s="253"/>
      <c r="P41" s="262"/>
      <c r="Q41" s="263"/>
      <c r="R41" s="256"/>
      <c r="S41" s="257"/>
      <c r="T41" s="257" t="s">
        <v>525</v>
      </c>
      <c r="U41" s="257"/>
      <c r="V41" s="257"/>
      <c r="W41" s="257"/>
      <c r="X41" s="257"/>
    </row>
    <row r="42" spans="1:25" ht="19.75" customHeight="1">
      <c r="A42" s="248" t="s">
        <v>382</v>
      </c>
      <c r="B42" s="261"/>
      <c r="C42" s="557"/>
      <c r="D42" s="558"/>
      <c r="E42" s="200"/>
      <c r="F42" s="559"/>
      <c r="G42" s="560"/>
      <c r="H42" s="250"/>
      <c r="I42" s="251"/>
      <c r="J42" s="555"/>
      <c r="K42" s="556"/>
      <c r="L42" s="239"/>
      <c r="M42" s="253"/>
      <c r="N42" s="253"/>
      <c r="O42" s="253"/>
      <c r="P42" s="262"/>
      <c r="Q42" s="263"/>
      <c r="R42" s="256"/>
      <c r="S42" s="257"/>
      <c r="T42" s="257" t="s">
        <v>526</v>
      </c>
      <c r="U42" s="257"/>
      <c r="V42" s="257"/>
      <c r="W42" s="257"/>
      <c r="X42" s="257"/>
    </row>
    <row r="43" spans="1:25" ht="19.75" customHeight="1">
      <c r="A43" s="248" t="s">
        <v>383</v>
      </c>
      <c r="B43" s="261"/>
      <c r="C43" s="557"/>
      <c r="D43" s="558"/>
      <c r="E43" s="200"/>
      <c r="F43" s="559"/>
      <c r="G43" s="560"/>
      <c r="H43" s="250"/>
      <c r="I43" s="251"/>
      <c r="J43" s="555"/>
      <c r="K43" s="556"/>
      <c r="L43" s="239"/>
      <c r="M43" s="253"/>
      <c r="N43" s="253"/>
      <c r="O43" s="253"/>
      <c r="P43" s="262"/>
      <c r="Q43" s="263"/>
      <c r="R43" s="256"/>
      <c r="S43" s="257"/>
      <c r="T43" s="257"/>
      <c r="U43" s="257"/>
      <c r="V43" s="257"/>
      <c r="W43" s="257"/>
      <c r="X43" s="257"/>
    </row>
    <row r="44" spans="1:25" ht="19.5" customHeight="1">
      <c r="A44" s="248" t="s">
        <v>384</v>
      </c>
      <c r="B44" s="261"/>
      <c r="C44" s="557"/>
      <c r="D44" s="558"/>
      <c r="E44" s="200"/>
      <c r="F44" s="559"/>
      <c r="G44" s="560"/>
      <c r="H44" s="250"/>
      <c r="I44" s="251"/>
      <c r="J44" s="555"/>
      <c r="K44" s="556"/>
      <c r="L44" s="239"/>
      <c r="M44" s="253"/>
      <c r="N44" s="253"/>
      <c r="O44" s="253"/>
      <c r="P44" s="262"/>
      <c r="Q44" s="263"/>
      <c r="R44" s="256"/>
      <c r="S44" s="257"/>
      <c r="T44" s="257"/>
      <c r="U44" s="257"/>
      <c r="V44" s="257"/>
      <c r="W44" s="257"/>
      <c r="X44" s="257"/>
    </row>
    <row r="45" spans="1:25" ht="19.75" customHeight="1">
      <c r="A45" s="248" t="s">
        <v>385</v>
      </c>
      <c r="B45" s="261"/>
      <c r="C45" s="557"/>
      <c r="D45" s="558"/>
      <c r="E45" s="200"/>
      <c r="F45" s="559"/>
      <c r="G45" s="560"/>
      <c r="H45" s="250"/>
      <c r="I45" s="251"/>
      <c r="J45" s="555"/>
      <c r="K45" s="556"/>
      <c r="L45" s="239"/>
      <c r="M45" s="253"/>
      <c r="N45" s="253"/>
      <c r="O45" s="253"/>
      <c r="P45" s="262"/>
      <c r="Q45" s="263"/>
      <c r="R45" s="256"/>
      <c r="S45" s="257"/>
      <c r="T45" s="257"/>
      <c r="U45" s="257"/>
      <c r="V45" s="257"/>
      <c r="W45" s="257"/>
      <c r="X45" s="257"/>
    </row>
    <row r="46" spans="1:25" ht="19.75" customHeight="1">
      <c r="A46" s="248" t="s">
        <v>386</v>
      </c>
      <c r="B46" s="261"/>
      <c r="C46" s="557"/>
      <c r="D46" s="558"/>
      <c r="E46" s="200"/>
      <c r="F46" s="559"/>
      <c r="G46" s="560"/>
      <c r="H46" s="250"/>
      <c r="I46" s="251"/>
      <c r="J46" s="555"/>
      <c r="K46" s="556"/>
      <c r="L46" s="239"/>
      <c r="M46" s="253"/>
      <c r="N46" s="253"/>
      <c r="O46" s="253"/>
      <c r="P46" s="262"/>
      <c r="Q46" s="263"/>
      <c r="R46" s="256"/>
      <c r="S46" s="257"/>
      <c r="T46" s="257"/>
      <c r="U46" s="257"/>
      <c r="V46" s="257"/>
      <c r="W46" s="257"/>
      <c r="X46" s="257"/>
    </row>
    <row r="47" spans="1:25" ht="19.5" customHeight="1">
      <c r="A47" s="248" t="s">
        <v>387</v>
      </c>
      <c r="B47" s="261"/>
      <c r="C47" s="557"/>
      <c r="D47" s="558"/>
      <c r="E47" s="200"/>
      <c r="F47" s="559"/>
      <c r="G47" s="560"/>
      <c r="H47" s="250"/>
      <c r="I47" s="251"/>
      <c r="J47" s="555"/>
      <c r="K47" s="556"/>
      <c r="L47" s="239"/>
      <c r="M47" s="253"/>
      <c r="N47" s="253"/>
      <c r="O47" s="253"/>
      <c r="P47" s="262"/>
      <c r="Q47" s="263"/>
      <c r="R47" s="256"/>
      <c r="S47" s="257"/>
      <c r="T47" s="257"/>
      <c r="U47" s="257"/>
      <c r="V47" s="257"/>
      <c r="W47" s="257"/>
      <c r="X47" s="257"/>
    </row>
    <row r="48" spans="1:25" ht="19.75" customHeight="1">
      <c r="A48" s="248" t="s">
        <v>388</v>
      </c>
      <c r="B48" s="261"/>
      <c r="C48" s="557"/>
      <c r="D48" s="558"/>
      <c r="E48" s="200"/>
      <c r="F48" s="559"/>
      <c r="G48" s="560"/>
      <c r="H48" s="250"/>
      <c r="I48" s="251"/>
      <c r="J48" s="555"/>
      <c r="K48" s="556"/>
      <c r="L48" s="239"/>
      <c r="M48" s="253"/>
      <c r="N48" s="253"/>
      <c r="O48" s="253"/>
      <c r="P48" s="262"/>
      <c r="Q48" s="263"/>
      <c r="R48" s="256"/>
      <c r="S48" s="257"/>
      <c r="T48" s="257"/>
      <c r="U48" s="257"/>
      <c r="W48" s="257"/>
      <c r="X48" s="257"/>
    </row>
    <row r="49" spans="1:24" ht="19.75" customHeight="1">
      <c r="A49" s="248" t="s">
        <v>389</v>
      </c>
      <c r="B49" s="261"/>
      <c r="C49" s="557"/>
      <c r="D49" s="558"/>
      <c r="E49" s="200"/>
      <c r="F49" s="559"/>
      <c r="G49" s="560"/>
      <c r="H49" s="250"/>
      <c r="I49" s="251"/>
      <c r="J49" s="555"/>
      <c r="K49" s="556"/>
      <c r="L49" s="239"/>
      <c r="M49" s="253"/>
      <c r="N49" s="253"/>
      <c r="O49" s="253"/>
      <c r="P49" s="262"/>
      <c r="Q49" s="263"/>
      <c r="R49" s="256"/>
      <c r="S49" s="257"/>
      <c r="T49" s="257"/>
      <c r="U49" s="257"/>
      <c r="V49" s="257"/>
      <c r="W49" s="257"/>
      <c r="X49" s="257"/>
    </row>
    <row r="50" spans="1:24" ht="19.75" customHeight="1">
      <c r="A50" s="248" t="s">
        <v>390</v>
      </c>
      <c r="B50" s="261"/>
      <c r="C50" s="557"/>
      <c r="D50" s="558"/>
      <c r="E50" s="200"/>
      <c r="F50" s="559"/>
      <c r="G50" s="560"/>
      <c r="H50" s="250"/>
      <c r="I50" s="251"/>
      <c r="J50" s="555"/>
      <c r="K50" s="556"/>
      <c r="L50" s="239"/>
      <c r="M50" s="253"/>
      <c r="N50" s="253"/>
      <c r="O50" s="253"/>
      <c r="P50" s="262"/>
      <c r="Q50" s="263"/>
      <c r="R50" s="256"/>
      <c r="S50" s="257"/>
      <c r="T50" s="257"/>
      <c r="U50" s="257"/>
      <c r="V50" s="257"/>
      <c r="W50" s="257"/>
      <c r="X50" s="257"/>
    </row>
    <row r="51" spans="1:24" ht="10" customHeight="1">
      <c r="A51" s="303"/>
      <c r="B51" s="303"/>
      <c r="C51" s="303"/>
      <c r="D51" s="303"/>
      <c r="E51" s="303"/>
      <c r="F51" s="303"/>
      <c r="G51" s="303"/>
      <c r="H51" s="303"/>
      <c r="I51" s="303"/>
      <c r="J51" s="303"/>
      <c r="K51" s="303"/>
      <c r="L51" s="303"/>
      <c r="M51" s="303"/>
      <c r="N51" s="303"/>
      <c r="O51" s="303"/>
      <c r="P51" s="303"/>
      <c r="S51" s="257"/>
    </row>
    <row r="52" spans="1:24">
      <c r="A52" s="206"/>
      <c r="B52" s="206"/>
      <c r="C52" s="206"/>
      <c r="D52" s="264" t="s">
        <v>155</v>
      </c>
      <c r="E52" s="264"/>
      <c r="F52" s="264"/>
      <c r="G52" s="264"/>
      <c r="H52" s="264"/>
      <c r="I52" s="264"/>
      <c r="J52" s="264"/>
      <c r="K52" s="264"/>
      <c r="L52" s="264"/>
      <c r="M52" s="264"/>
      <c r="N52" s="264"/>
      <c r="O52" s="264"/>
      <c r="P52" s="264"/>
      <c r="S52" s="257"/>
    </row>
    <row r="53" spans="1:24">
      <c r="A53" s="206"/>
      <c r="B53" s="206"/>
      <c r="C53" s="206"/>
      <c r="D53" s="264" t="s">
        <v>585</v>
      </c>
      <c r="E53" s="264"/>
      <c r="F53" s="264"/>
      <c r="G53" s="264"/>
      <c r="H53" s="264"/>
      <c r="I53" s="264"/>
      <c r="J53" s="264"/>
      <c r="K53" s="264"/>
      <c r="L53" s="264"/>
      <c r="M53" s="264"/>
      <c r="N53" s="264"/>
      <c r="O53" s="264"/>
      <c r="P53" s="264"/>
      <c r="S53" s="257"/>
    </row>
    <row r="54" spans="1:24">
      <c r="A54" s="206"/>
      <c r="B54" s="206"/>
      <c r="C54" s="206"/>
      <c r="D54" s="264" t="s">
        <v>81</v>
      </c>
      <c r="E54" s="264"/>
      <c r="F54" s="264"/>
      <c r="G54" s="264"/>
      <c r="H54" s="264"/>
      <c r="I54" s="264"/>
      <c r="J54" s="264"/>
      <c r="K54" s="264"/>
      <c r="L54" s="264"/>
      <c r="M54" s="264"/>
      <c r="N54" s="264"/>
      <c r="O54" s="264"/>
      <c r="P54" s="264"/>
      <c r="S54" s="257"/>
    </row>
    <row r="55" spans="1:24" ht="13" customHeight="1">
      <c r="A55" s="206"/>
      <c r="B55" s="206"/>
      <c r="C55" s="206"/>
      <c r="D55" s="301" t="s">
        <v>82</v>
      </c>
      <c r="E55" s="301"/>
      <c r="F55" s="301"/>
      <c r="G55" s="301"/>
      <c r="H55" s="301"/>
      <c r="I55" s="301"/>
      <c r="J55" s="301"/>
      <c r="K55" s="301"/>
      <c r="L55" s="301"/>
      <c r="M55" s="301"/>
      <c r="N55" s="301"/>
      <c r="O55" s="301"/>
      <c r="S55" s="257"/>
    </row>
    <row r="56" spans="1:24" ht="19.75" customHeight="1">
      <c r="A56" s="206"/>
      <c r="B56" s="206"/>
      <c r="C56" s="206"/>
      <c r="F56" s="302"/>
      <c r="G56" s="302"/>
      <c r="H56" s="302"/>
      <c r="K56" s="215"/>
      <c r="L56" s="266"/>
      <c r="M56" s="216"/>
      <c r="N56" s="216"/>
      <c r="O56" s="223" t="s">
        <v>67</v>
      </c>
      <c r="P56" s="223">
        <v>2</v>
      </c>
      <c r="S56" s="257"/>
    </row>
    <row r="57" spans="1:24" s="215" customFormat="1" ht="21" customHeight="1">
      <c r="A57" s="514" t="s">
        <v>185</v>
      </c>
      <c r="B57" s="563" t="s">
        <v>17</v>
      </c>
      <c r="C57" s="565" t="s">
        <v>79</v>
      </c>
      <c r="D57" s="547"/>
      <c r="E57" s="547" t="s">
        <v>69</v>
      </c>
      <c r="F57" s="549" t="s">
        <v>254</v>
      </c>
      <c r="G57" s="544"/>
      <c r="H57" s="547" t="s">
        <v>103</v>
      </c>
      <c r="I57" s="547" t="s">
        <v>150</v>
      </c>
      <c r="J57" s="547"/>
      <c r="K57" s="547"/>
      <c r="L57" s="516" t="s">
        <v>151</v>
      </c>
      <c r="M57" s="516" t="s">
        <v>106</v>
      </c>
      <c r="N57" s="267" t="s">
        <v>152</v>
      </c>
      <c r="O57" s="267" t="s">
        <v>154</v>
      </c>
      <c r="P57" s="561" t="s">
        <v>71</v>
      </c>
      <c r="Q57" s="494" t="s">
        <v>260</v>
      </c>
      <c r="R57" s="537" t="s">
        <v>303</v>
      </c>
      <c r="S57" s="257"/>
    </row>
    <row r="58" spans="1:24" s="215" customFormat="1" ht="21" customHeight="1">
      <c r="A58" s="515"/>
      <c r="B58" s="564"/>
      <c r="C58" s="566"/>
      <c r="D58" s="548"/>
      <c r="E58" s="548"/>
      <c r="F58" s="550"/>
      <c r="G58" s="546"/>
      <c r="H58" s="548"/>
      <c r="I58" s="548"/>
      <c r="J58" s="548"/>
      <c r="K58" s="548"/>
      <c r="L58" s="517"/>
      <c r="M58" s="517"/>
      <c r="N58" s="268" t="s">
        <v>153</v>
      </c>
      <c r="O58" s="268" t="s">
        <v>153</v>
      </c>
      <c r="P58" s="562"/>
      <c r="Q58" s="494"/>
      <c r="R58" s="538"/>
      <c r="S58" s="257"/>
    </row>
    <row r="59" spans="1:24" s="215" customFormat="1" ht="20.25" customHeight="1">
      <c r="A59" s="248" t="s">
        <v>391</v>
      </c>
      <c r="B59" s="261"/>
      <c r="C59" s="557"/>
      <c r="D59" s="558"/>
      <c r="E59" s="269"/>
      <c r="F59" s="559"/>
      <c r="G59" s="560"/>
      <c r="H59" s="270"/>
      <c r="I59" s="251"/>
      <c r="J59" s="555"/>
      <c r="K59" s="556"/>
      <c r="L59" s="239"/>
      <c r="M59" s="253"/>
      <c r="N59" s="253"/>
      <c r="O59" s="253"/>
      <c r="P59" s="262"/>
      <c r="Q59" s="263"/>
      <c r="R59" s="256"/>
      <c r="S59" s="257"/>
    </row>
    <row r="60" spans="1:24" s="215" customFormat="1" ht="20.25" customHeight="1">
      <c r="A60" s="248" t="s">
        <v>392</v>
      </c>
      <c r="B60" s="261"/>
      <c r="C60" s="557"/>
      <c r="D60" s="558"/>
      <c r="E60" s="269"/>
      <c r="F60" s="559"/>
      <c r="G60" s="560"/>
      <c r="H60" s="270"/>
      <c r="I60" s="251"/>
      <c r="J60" s="555"/>
      <c r="K60" s="556"/>
      <c r="L60" s="239"/>
      <c r="M60" s="253"/>
      <c r="N60" s="253"/>
      <c r="O60" s="253"/>
      <c r="P60" s="262"/>
      <c r="Q60" s="263"/>
      <c r="R60" s="256"/>
      <c r="S60" s="257"/>
    </row>
    <row r="61" spans="1:24" s="215" customFormat="1" ht="20.25" customHeight="1">
      <c r="A61" s="248" t="s">
        <v>601</v>
      </c>
      <c r="B61" s="261"/>
      <c r="C61" s="557"/>
      <c r="D61" s="558"/>
      <c r="E61" s="269"/>
      <c r="F61" s="559"/>
      <c r="G61" s="560"/>
      <c r="H61" s="270"/>
      <c r="I61" s="251"/>
      <c r="J61" s="555"/>
      <c r="K61" s="556"/>
      <c r="L61" s="239"/>
      <c r="M61" s="253"/>
      <c r="N61" s="253"/>
      <c r="O61" s="253"/>
      <c r="P61" s="262"/>
      <c r="Q61" s="263"/>
      <c r="R61" s="256"/>
      <c r="S61" s="257"/>
    </row>
    <row r="62" spans="1:24" s="215" customFormat="1" ht="20.25" customHeight="1">
      <c r="A62" s="248" t="s">
        <v>602</v>
      </c>
      <c r="B62" s="261"/>
      <c r="C62" s="557"/>
      <c r="D62" s="558"/>
      <c r="E62" s="269"/>
      <c r="F62" s="559"/>
      <c r="G62" s="560"/>
      <c r="H62" s="270"/>
      <c r="I62" s="251"/>
      <c r="J62" s="555"/>
      <c r="K62" s="556"/>
      <c r="L62" s="239"/>
      <c r="M62" s="253"/>
      <c r="N62" s="253"/>
      <c r="O62" s="253"/>
      <c r="P62" s="262"/>
      <c r="Q62" s="263"/>
      <c r="R62" s="256"/>
      <c r="S62" s="257"/>
    </row>
    <row r="63" spans="1:24" ht="20.25" customHeight="1">
      <c r="A63" s="248" t="s">
        <v>196</v>
      </c>
      <c r="B63" s="261"/>
      <c r="C63" s="557"/>
      <c r="D63" s="558"/>
      <c r="E63" s="269"/>
      <c r="F63" s="559"/>
      <c r="G63" s="560"/>
      <c r="H63" s="270"/>
      <c r="I63" s="251"/>
      <c r="J63" s="555"/>
      <c r="K63" s="556"/>
      <c r="L63" s="239"/>
      <c r="M63" s="253"/>
      <c r="N63" s="253"/>
      <c r="O63" s="253"/>
      <c r="P63" s="262"/>
      <c r="Q63" s="263"/>
      <c r="R63" s="256"/>
      <c r="S63" s="257"/>
      <c r="T63" s="257"/>
      <c r="U63" s="257"/>
      <c r="V63" s="257"/>
      <c r="W63" s="257"/>
      <c r="X63" s="257"/>
    </row>
    <row r="64" spans="1:24" ht="20.25" customHeight="1">
      <c r="A64" s="248" t="s">
        <v>197</v>
      </c>
      <c r="B64" s="261"/>
      <c r="C64" s="557"/>
      <c r="D64" s="558"/>
      <c r="E64" s="269"/>
      <c r="F64" s="559"/>
      <c r="G64" s="560"/>
      <c r="H64" s="270"/>
      <c r="I64" s="251"/>
      <c r="J64" s="555"/>
      <c r="K64" s="556"/>
      <c r="L64" s="239"/>
      <c r="M64" s="253"/>
      <c r="N64" s="253"/>
      <c r="O64" s="253"/>
      <c r="P64" s="262"/>
      <c r="Q64" s="263"/>
      <c r="R64" s="256"/>
      <c r="S64" s="257"/>
      <c r="T64" s="257"/>
      <c r="U64" s="257"/>
      <c r="V64" s="257"/>
      <c r="W64" s="257"/>
      <c r="X64" s="257"/>
    </row>
    <row r="65" spans="1:24" s="215" customFormat="1" ht="20.25" customHeight="1">
      <c r="A65" s="248" t="s">
        <v>603</v>
      </c>
      <c r="B65" s="261"/>
      <c r="C65" s="557"/>
      <c r="D65" s="558"/>
      <c r="E65" s="269"/>
      <c r="F65" s="559"/>
      <c r="G65" s="560"/>
      <c r="H65" s="270"/>
      <c r="I65" s="251"/>
      <c r="J65" s="555"/>
      <c r="K65" s="556"/>
      <c r="L65" s="239"/>
      <c r="M65" s="253"/>
      <c r="N65" s="253"/>
      <c r="O65" s="253"/>
      <c r="P65" s="262"/>
      <c r="Q65" s="263"/>
      <c r="R65" s="256"/>
      <c r="S65" s="257"/>
      <c r="T65" s="257"/>
      <c r="U65" s="257"/>
      <c r="V65" s="257"/>
      <c r="W65" s="257"/>
      <c r="X65" s="257"/>
    </row>
    <row r="66" spans="1:24" s="215" customFormat="1" ht="20.25" customHeight="1">
      <c r="A66" s="248" t="s">
        <v>604</v>
      </c>
      <c r="B66" s="261"/>
      <c r="C66" s="557"/>
      <c r="D66" s="558"/>
      <c r="E66" s="269"/>
      <c r="F66" s="559"/>
      <c r="G66" s="560"/>
      <c r="H66" s="270"/>
      <c r="I66" s="251"/>
      <c r="J66" s="555"/>
      <c r="K66" s="556"/>
      <c r="L66" s="239"/>
      <c r="M66" s="253"/>
      <c r="N66" s="253"/>
      <c r="O66" s="253"/>
      <c r="P66" s="262"/>
      <c r="Q66" s="263"/>
      <c r="R66" s="256"/>
      <c r="S66" s="257"/>
      <c r="T66" s="257"/>
      <c r="U66" s="257"/>
      <c r="V66" s="257"/>
      <c r="W66" s="257"/>
      <c r="X66" s="257"/>
    </row>
    <row r="67" spans="1:24" s="215" customFormat="1" ht="20.25" customHeight="1">
      <c r="A67" s="248" t="s">
        <v>605</v>
      </c>
      <c r="B67" s="261"/>
      <c r="C67" s="557"/>
      <c r="D67" s="558"/>
      <c r="E67" s="269"/>
      <c r="F67" s="559"/>
      <c r="G67" s="560"/>
      <c r="H67" s="270"/>
      <c r="I67" s="251"/>
      <c r="J67" s="555"/>
      <c r="K67" s="556"/>
      <c r="L67" s="239"/>
      <c r="M67" s="253"/>
      <c r="N67" s="253"/>
      <c r="O67" s="253"/>
      <c r="P67" s="262"/>
      <c r="Q67" s="263"/>
      <c r="R67" s="256"/>
      <c r="S67" s="257"/>
      <c r="T67" s="257"/>
      <c r="U67" s="257"/>
      <c r="V67" s="257"/>
      <c r="W67" s="257"/>
      <c r="X67" s="257"/>
    </row>
    <row r="68" spans="1:24" s="215" customFormat="1" ht="20.25" customHeight="1">
      <c r="A68" s="248" t="s">
        <v>606</v>
      </c>
      <c r="B68" s="261"/>
      <c r="C68" s="557"/>
      <c r="D68" s="558"/>
      <c r="E68" s="269"/>
      <c r="F68" s="559"/>
      <c r="G68" s="560"/>
      <c r="H68" s="270"/>
      <c r="I68" s="251"/>
      <c r="J68" s="555"/>
      <c r="K68" s="556"/>
      <c r="L68" s="239"/>
      <c r="M68" s="253"/>
      <c r="N68" s="253"/>
      <c r="O68" s="253"/>
      <c r="P68" s="262"/>
      <c r="Q68" s="263"/>
      <c r="R68" s="256"/>
      <c r="S68" s="257"/>
      <c r="T68" s="257"/>
      <c r="U68" s="257"/>
      <c r="V68" s="257"/>
      <c r="W68" s="257"/>
      <c r="X68" s="257"/>
    </row>
    <row r="69" spans="1:24" s="215" customFormat="1" ht="20.25" customHeight="1">
      <c r="A69" s="248" t="s">
        <v>607</v>
      </c>
      <c r="B69" s="261"/>
      <c r="C69" s="557"/>
      <c r="D69" s="558"/>
      <c r="E69" s="269"/>
      <c r="F69" s="559"/>
      <c r="G69" s="560"/>
      <c r="H69" s="270"/>
      <c r="I69" s="251"/>
      <c r="J69" s="555"/>
      <c r="K69" s="556"/>
      <c r="L69" s="239"/>
      <c r="M69" s="253"/>
      <c r="N69" s="253"/>
      <c r="O69" s="253"/>
      <c r="P69" s="262"/>
      <c r="Q69" s="263"/>
      <c r="R69" s="256"/>
      <c r="S69" s="257"/>
      <c r="T69" s="257"/>
      <c r="U69" s="257"/>
      <c r="V69" s="257"/>
      <c r="W69" s="257"/>
      <c r="X69" s="257"/>
    </row>
    <row r="70" spans="1:24" s="215" customFormat="1" ht="20.25" customHeight="1">
      <c r="A70" s="248" t="s">
        <v>608</v>
      </c>
      <c r="B70" s="261"/>
      <c r="C70" s="557"/>
      <c r="D70" s="558"/>
      <c r="E70" s="269"/>
      <c r="F70" s="559"/>
      <c r="G70" s="560"/>
      <c r="H70" s="270"/>
      <c r="I70" s="251"/>
      <c r="J70" s="555"/>
      <c r="K70" s="556"/>
      <c r="L70" s="239"/>
      <c r="M70" s="253"/>
      <c r="N70" s="253"/>
      <c r="O70" s="253"/>
      <c r="P70" s="262"/>
      <c r="Q70" s="263"/>
      <c r="R70" s="256"/>
      <c r="S70" s="257"/>
      <c r="T70" s="257"/>
      <c r="U70" s="257"/>
      <c r="V70" s="257"/>
      <c r="W70" s="257"/>
      <c r="X70" s="257"/>
    </row>
    <row r="71" spans="1:24" s="215" customFormat="1" ht="20.25" customHeight="1">
      <c r="A71" s="248" t="s">
        <v>609</v>
      </c>
      <c r="B71" s="261"/>
      <c r="C71" s="557"/>
      <c r="D71" s="558"/>
      <c r="E71" s="269"/>
      <c r="F71" s="559"/>
      <c r="G71" s="560"/>
      <c r="H71" s="270"/>
      <c r="I71" s="251"/>
      <c r="J71" s="555"/>
      <c r="K71" s="556"/>
      <c r="L71" s="239"/>
      <c r="M71" s="253"/>
      <c r="N71" s="253"/>
      <c r="O71" s="253"/>
      <c r="P71" s="262"/>
      <c r="Q71" s="263"/>
      <c r="R71" s="256"/>
      <c r="S71" s="257"/>
      <c r="T71" s="257"/>
      <c r="U71" s="257"/>
      <c r="V71" s="257"/>
      <c r="W71" s="257"/>
      <c r="X71" s="257"/>
    </row>
    <row r="72" spans="1:24" s="215" customFormat="1" ht="20.25" customHeight="1">
      <c r="A72" s="248" t="s">
        <v>610</v>
      </c>
      <c r="B72" s="261"/>
      <c r="C72" s="557"/>
      <c r="D72" s="558"/>
      <c r="E72" s="269"/>
      <c r="F72" s="559"/>
      <c r="G72" s="560"/>
      <c r="H72" s="270"/>
      <c r="I72" s="251"/>
      <c r="J72" s="555"/>
      <c r="K72" s="556"/>
      <c r="L72" s="239"/>
      <c r="M72" s="253"/>
      <c r="N72" s="253"/>
      <c r="O72" s="253"/>
      <c r="P72" s="262"/>
      <c r="Q72" s="263"/>
      <c r="R72" s="256"/>
      <c r="S72" s="257"/>
      <c r="T72" s="257"/>
      <c r="U72" s="257"/>
      <c r="V72" s="257"/>
      <c r="W72" s="257"/>
      <c r="X72" s="257"/>
    </row>
    <row r="73" spans="1:24" s="215" customFormat="1" ht="20.25" customHeight="1">
      <c r="A73" s="248" t="s">
        <v>611</v>
      </c>
      <c r="B73" s="261"/>
      <c r="C73" s="557"/>
      <c r="D73" s="558"/>
      <c r="E73" s="269"/>
      <c r="F73" s="559"/>
      <c r="G73" s="560"/>
      <c r="H73" s="270"/>
      <c r="I73" s="251"/>
      <c r="J73" s="555"/>
      <c r="K73" s="556"/>
      <c r="L73" s="239"/>
      <c r="M73" s="253"/>
      <c r="N73" s="253"/>
      <c r="O73" s="253"/>
      <c r="P73" s="262"/>
      <c r="Q73" s="263"/>
      <c r="R73" s="256"/>
      <c r="S73" s="257"/>
      <c r="T73" s="257"/>
      <c r="U73" s="257"/>
      <c r="V73" s="257"/>
      <c r="W73" s="257"/>
      <c r="X73" s="257"/>
    </row>
    <row r="74" spans="1:24" s="215" customFormat="1" ht="20.25" customHeight="1">
      <c r="A74" s="248" t="s">
        <v>612</v>
      </c>
      <c r="B74" s="261"/>
      <c r="C74" s="557"/>
      <c r="D74" s="558"/>
      <c r="E74" s="269"/>
      <c r="F74" s="559"/>
      <c r="G74" s="560"/>
      <c r="H74" s="270"/>
      <c r="I74" s="251"/>
      <c r="J74" s="555"/>
      <c r="K74" s="556"/>
      <c r="L74" s="239"/>
      <c r="M74" s="253"/>
      <c r="N74" s="253"/>
      <c r="O74" s="253"/>
      <c r="P74" s="262"/>
      <c r="Q74" s="263"/>
      <c r="R74" s="256"/>
      <c r="S74" s="257"/>
      <c r="T74" s="257"/>
      <c r="U74" s="257"/>
      <c r="V74" s="257"/>
      <c r="W74" s="257"/>
      <c r="X74" s="257"/>
    </row>
    <row r="75" spans="1:24" s="215" customFormat="1" ht="20.25" customHeight="1">
      <c r="A75" s="248" t="s">
        <v>613</v>
      </c>
      <c r="B75" s="261"/>
      <c r="C75" s="557"/>
      <c r="D75" s="558"/>
      <c r="E75" s="269"/>
      <c r="F75" s="559"/>
      <c r="G75" s="560"/>
      <c r="H75" s="270"/>
      <c r="I75" s="251"/>
      <c r="J75" s="555"/>
      <c r="K75" s="556"/>
      <c r="L75" s="239"/>
      <c r="M75" s="253"/>
      <c r="N75" s="253"/>
      <c r="O75" s="253"/>
      <c r="P75" s="262"/>
      <c r="Q75" s="263"/>
      <c r="R75" s="256"/>
      <c r="S75" s="257"/>
      <c r="T75" s="257"/>
      <c r="U75" s="257"/>
      <c r="V75" s="257"/>
      <c r="W75" s="257"/>
      <c r="X75" s="257"/>
    </row>
    <row r="76" spans="1:24" s="215" customFormat="1" ht="20.25" customHeight="1">
      <c r="A76" s="248" t="s">
        <v>614</v>
      </c>
      <c r="B76" s="261"/>
      <c r="C76" s="557"/>
      <c r="D76" s="558"/>
      <c r="E76" s="269"/>
      <c r="F76" s="559"/>
      <c r="G76" s="560"/>
      <c r="H76" s="270"/>
      <c r="I76" s="251"/>
      <c r="J76" s="555"/>
      <c r="K76" s="556"/>
      <c r="L76" s="239"/>
      <c r="M76" s="253"/>
      <c r="N76" s="253"/>
      <c r="O76" s="253"/>
      <c r="P76" s="262"/>
      <c r="Q76" s="263"/>
      <c r="R76" s="256"/>
      <c r="S76" s="257"/>
      <c r="T76" s="257"/>
      <c r="U76" s="257"/>
      <c r="V76" s="257"/>
      <c r="W76" s="257"/>
      <c r="X76" s="257"/>
    </row>
    <row r="77" spans="1:24" s="215" customFormat="1" ht="20.25" customHeight="1">
      <c r="A77" s="248" t="s">
        <v>615</v>
      </c>
      <c r="B77" s="261"/>
      <c r="C77" s="557"/>
      <c r="D77" s="558"/>
      <c r="E77" s="269"/>
      <c r="F77" s="559"/>
      <c r="G77" s="560"/>
      <c r="H77" s="270"/>
      <c r="I77" s="251"/>
      <c r="J77" s="555"/>
      <c r="K77" s="556"/>
      <c r="L77" s="239"/>
      <c r="M77" s="253"/>
      <c r="N77" s="253"/>
      <c r="O77" s="253"/>
      <c r="P77" s="262"/>
      <c r="Q77" s="263"/>
      <c r="R77" s="256"/>
      <c r="S77" s="257"/>
      <c r="T77" s="257"/>
      <c r="U77" s="257"/>
      <c r="V77" s="257"/>
      <c r="W77" s="257"/>
      <c r="X77" s="257"/>
    </row>
    <row r="78" spans="1:24" s="215" customFormat="1" ht="20.25" customHeight="1">
      <c r="A78" s="248" t="s">
        <v>616</v>
      </c>
      <c r="B78" s="261"/>
      <c r="C78" s="557"/>
      <c r="D78" s="558"/>
      <c r="E78" s="269"/>
      <c r="F78" s="559"/>
      <c r="G78" s="560"/>
      <c r="H78" s="270"/>
      <c r="I78" s="251"/>
      <c r="J78" s="555"/>
      <c r="K78" s="556"/>
      <c r="L78" s="239"/>
      <c r="M78" s="253"/>
      <c r="N78" s="253"/>
      <c r="O78" s="253"/>
      <c r="P78" s="262"/>
      <c r="Q78" s="263"/>
      <c r="R78" s="256"/>
      <c r="S78" s="257"/>
      <c r="T78" s="257"/>
      <c r="U78" s="257"/>
      <c r="V78" s="257"/>
      <c r="W78" s="257"/>
      <c r="X78" s="257"/>
    </row>
    <row r="79" spans="1:24" s="215" customFormat="1" ht="20.25" customHeight="1">
      <c r="A79" s="248" t="s">
        <v>617</v>
      </c>
      <c r="B79" s="261"/>
      <c r="C79" s="557"/>
      <c r="D79" s="558"/>
      <c r="E79" s="269"/>
      <c r="F79" s="559"/>
      <c r="G79" s="560"/>
      <c r="H79" s="270"/>
      <c r="I79" s="251"/>
      <c r="J79" s="555"/>
      <c r="K79" s="556"/>
      <c r="L79" s="239"/>
      <c r="M79" s="253"/>
      <c r="N79" s="253"/>
      <c r="O79" s="253"/>
      <c r="P79" s="262"/>
      <c r="Q79" s="263"/>
      <c r="R79" s="256"/>
      <c r="S79" s="257"/>
      <c r="T79" s="257"/>
      <c r="U79" s="257"/>
      <c r="V79" s="257"/>
      <c r="W79" s="257"/>
      <c r="X79" s="257"/>
    </row>
    <row r="80" spans="1:24" s="215" customFormat="1" ht="20.25" customHeight="1">
      <c r="A80" s="248" t="s">
        <v>618</v>
      </c>
      <c r="B80" s="261"/>
      <c r="C80" s="557"/>
      <c r="D80" s="558"/>
      <c r="E80" s="269"/>
      <c r="F80" s="559"/>
      <c r="G80" s="560"/>
      <c r="H80" s="270"/>
      <c r="I80" s="251"/>
      <c r="J80" s="555"/>
      <c r="K80" s="556"/>
      <c r="L80" s="239"/>
      <c r="M80" s="253"/>
      <c r="N80" s="253"/>
      <c r="O80" s="253"/>
      <c r="P80" s="262"/>
      <c r="Q80" s="263"/>
      <c r="R80" s="256"/>
      <c r="S80" s="257"/>
      <c r="T80" s="257"/>
      <c r="U80" s="257"/>
      <c r="V80" s="257"/>
      <c r="W80" s="257"/>
      <c r="X80" s="257"/>
    </row>
    <row r="81" spans="1:24" s="215" customFormat="1" ht="20.25" customHeight="1">
      <c r="A81" s="248" t="s">
        <v>619</v>
      </c>
      <c r="B81" s="261"/>
      <c r="C81" s="557"/>
      <c r="D81" s="558"/>
      <c r="E81" s="269"/>
      <c r="F81" s="559"/>
      <c r="G81" s="560"/>
      <c r="H81" s="270"/>
      <c r="I81" s="251"/>
      <c r="J81" s="555"/>
      <c r="K81" s="556"/>
      <c r="L81" s="239"/>
      <c r="M81" s="253"/>
      <c r="N81" s="253"/>
      <c r="O81" s="253"/>
      <c r="P81" s="262"/>
      <c r="Q81" s="263"/>
      <c r="R81" s="256"/>
      <c r="S81" s="257"/>
      <c r="T81" s="257"/>
      <c r="U81" s="257"/>
      <c r="V81" s="257"/>
      <c r="W81" s="257"/>
      <c r="X81" s="257"/>
    </row>
    <row r="82" spans="1:24" s="215" customFormat="1" ht="20.25" customHeight="1">
      <c r="A82" s="248" t="s">
        <v>620</v>
      </c>
      <c r="B82" s="261"/>
      <c r="C82" s="557"/>
      <c r="D82" s="558"/>
      <c r="E82" s="269"/>
      <c r="F82" s="559"/>
      <c r="G82" s="560"/>
      <c r="H82" s="270"/>
      <c r="I82" s="251"/>
      <c r="J82" s="555"/>
      <c r="K82" s="556"/>
      <c r="L82" s="239"/>
      <c r="M82" s="253"/>
      <c r="N82" s="253"/>
      <c r="O82" s="253"/>
      <c r="P82" s="262"/>
      <c r="Q82" s="263"/>
      <c r="R82" s="256"/>
      <c r="S82" s="257"/>
      <c r="T82" s="257"/>
      <c r="U82" s="257"/>
      <c r="V82" s="257"/>
      <c r="W82" s="257"/>
      <c r="X82" s="257"/>
    </row>
    <row r="83" spans="1:24" s="215" customFormat="1" ht="20.25" customHeight="1">
      <c r="A83" s="248" t="s">
        <v>621</v>
      </c>
      <c r="B83" s="261"/>
      <c r="C83" s="557"/>
      <c r="D83" s="558"/>
      <c r="E83" s="269"/>
      <c r="F83" s="559"/>
      <c r="G83" s="560"/>
      <c r="H83" s="270"/>
      <c r="I83" s="251"/>
      <c r="J83" s="555"/>
      <c r="K83" s="556"/>
      <c r="L83" s="239"/>
      <c r="M83" s="253"/>
      <c r="N83" s="253"/>
      <c r="O83" s="253"/>
      <c r="P83" s="262"/>
      <c r="Q83" s="263"/>
      <c r="R83" s="256"/>
      <c r="S83" s="257"/>
      <c r="T83" s="257"/>
      <c r="U83" s="257"/>
      <c r="V83" s="257"/>
      <c r="W83" s="257"/>
      <c r="X83" s="257"/>
    </row>
    <row r="84" spans="1:24" s="215" customFormat="1" ht="20.25" customHeight="1">
      <c r="A84" s="248" t="s">
        <v>622</v>
      </c>
      <c r="B84" s="261"/>
      <c r="C84" s="557"/>
      <c r="D84" s="558"/>
      <c r="E84" s="269"/>
      <c r="F84" s="559"/>
      <c r="G84" s="560"/>
      <c r="H84" s="270"/>
      <c r="I84" s="251"/>
      <c r="J84" s="555"/>
      <c r="K84" s="556"/>
      <c r="L84" s="239"/>
      <c r="M84" s="253"/>
      <c r="N84" s="253"/>
      <c r="O84" s="253"/>
      <c r="P84" s="262"/>
      <c r="Q84" s="263"/>
      <c r="R84" s="256"/>
      <c r="S84" s="257"/>
      <c r="T84" s="257"/>
      <c r="U84" s="257"/>
      <c r="V84" s="257"/>
      <c r="W84" s="257"/>
      <c r="X84" s="257"/>
    </row>
    <row r="85" spans="1:24" s="215" customFormat="1" ht="20.25" customHeight="1">
      <c r="A85" s="248" t="s">
        <v>623</v>
      </c>
      <c r="B85" s="261"/>
      <c r="C85" s="557"/>
      <c r="D85" s="558"/>
      <c r="E85" s="269"/>
      <c r="F85" s="559"/>
      <c r="G85" s="560"/>
      <c r="H85" s="270"/>
      <c r="I85" s="251"/>
      <c r="J85" s="555"/>
      <c r="K85" s="556"/>
      <c r="L85" s="239"/>
      <c r="M85" s="253"/>
      <c r="N85" s="253"/>
      <c r="O85" s="253"/>
      <c r="P85" s="262"/>
      <c r="Q85" s="263"/>
      <c r="R85" s="256"/>
      <c r="S85" s="257"/>
      <c r="T85" s="257"/>
      <c r="U85" s="257"/>
      <c r="V85" s="257"/>
      <c r="W85" s="257"/>
      <c r="X85" s="257"/>
    </row>
    <row r="86" spans="1:24" s="215" customFormat="1" ht="20.25" customHeight="1">
      <c r="A86" s="248" t="s">
        <v>624</v>
      </c>
      <c r="B86" s="261"/>
      <c r="C86" s="557"/>
      <c r="D86" s="558"/>
      <c r="E86" s="269"/>
      <c r="F86" s="559"/>
      <c r="G86" s="560"/>
      <c r="H86" s="270"/>
      <c r="I86" s="251"/>
      <c r="J86" s="555"/>
      <c r="K86" s="556"/>
      <c r="L86" s="239"/>
      <c r="M86" s="253"/>
      <c r="N86" s="253"/>
      <c r="O86" s="253"/>
      <c r="P86" s="262"/>
      <c r="Q86" s="263"/>
      <c r="R86" s="256"/>
      <c r="S86" s="257"/>
      <c r="T86" s="257"/>
      <c r="U86" s="257"/>
      <c r="V86" s="257"/>
      <c r="W86" s="257"/>
      <c r="X86" s="257"/>
    </row>
    <row r="87" spans="1:24" s="215" customFormat="1" ht="20.25" customHeight="1">
      <c r="A87" s="248" t="s">
        <v>625</v>
      </c>
      <c r="B87" s="261"/>
      <c r="C87" s="557"/>
      <c r="D87" s="558"/>
      <c r="E87" s="269"/>
      <c r="F87" s="559"/>
      <c r="G87" s="560"/>
      <c r="H87" s="270"/>
      <c r="I87" s="251"/>
      <c r="J87" s="555"/>
      <c r="K87" s="556"/>
      <c r="L87" s="239"/>
      <c r="M87" s="253"/>
      <c r="N87" s="253"/>
      <c r="O87" s="253"/>
      <c r="P87" s="262"/>
      <c r="Q87" s="263"/>
      <c r="R87" s="256"/>
      <c r="S87" s="257"/>
      <c r="T87" s="257"/>
      <c r="U87" s="257"/>
      <c r="V87" s="257"/>
      <c r="W87" s="257"/>
      <c r="X87" s="257"/>
    </row>
    <row r="88" spans="1:24" s="215" customFormat="1" ht="20.25" customHeight="1">
      <c r="A88" s="248" t="s">
        <v>626</v>
      </c>
      <c r="B88" s="261"/>
      <c r="C88" s="557"/>
      <c r="D88" s="558"/>
      <c r="E88" s="269"/>
      <c r="F88" s="559"/>
      <c r="G88" s="560"/>
      <c r="H88" s="270"/>
      <c r="I88" s="251"/>
      <c r="J88" s="555"/>
      <c r="K88" s="556"/>
      <c r="L88" s="239"/>
      <c r="M88" s="253"/>
      <c r="N88" s="253"/>
      <c r="O88" s="253"/>
      <c r="P88" s="262"/>
      <c r="Q88" s="263"/>
      <c r="R88" s="256"/>
      <c r="S88" s="257"/>
      <c r="T88" s="257"/>
      <c r="U88" s="257"/>
      <c r="V88" s="257"/>
      <c r="W88" s="257"/>
      <c r="X88" s="257"/>
    </row>
    <row r="89" spans="1:24" s="215" customFormat="1" ht="20.25" customHeight="1">
      <c r="A89" s="248" t="s">
        <v>627</v>
      </c>
      <c r="B89" s="261"/>
      <c r="C89" s="557"/>
      <c r="D89" s="558"/>
      <c r="E89" s="269"/>
      <c r="F89" s="559"/>
      <c r="G89" s="560"/>
      <c r="H89" s="270"/>
      <c r="I89" s="251"/>
      <c r="J89" s="555"/>
      <c r="K89" s="556"/>
      <c r="L89" s="239"/>
      <c r="M89" s="253"/>
      <c r="N89" s="253"/>
      <c r="O89" s="253"/>
      <c r="P89" s="262"/>
      <c r="Q89" s="263"/>
      <c r="R89" s="256"/>
      <c r="S89" s="257"/>
      <c r="T89" s="257"/>
      <c r="U89" s="257"/>
      <c r="V89" s="257"/>
      <c r="W89" s="257"/>
      <c r="X89" s="257"/>
    </row>
    <row r="90" spans="1:24" s="215" customFormat="1" ht="20.25" customHeight="1">
      <c r="A90" s="248" t="s">
        <v>628</v>
      </c>
      <c r="B90" s="261"/>
      <c r="C90" s="557"/>
      <c r="D90" s="558"/>
      <c r="E90" s="269"/>
      <c r="F90" s="559"/>
      <c r="G90" s="560"/>
      <c r="H90" s="270"/>
      <c r="I90" s="251"/>
      <c r="J90" s="555"/>
      <c r="K90" s="556"/>
      <c r="L90" s="239"/>
      <c r="M90" s="253"/>
      <c r="N90" s="253"/>
      <c r="O90" s="253"/>
      <c r="P90" s="262"/>
      <c r="Q90" s="263"/>
      <c r="R90" s="256"/>
      <c r="S90" s="257"/>
      <c r="T90" s="257"/>
      <c r="U90" s="257"/>
      <c r="V90" s="257"/>
      <c r="W90" s="257"/>
      <c r="X90" s="257"/>
    </row>
    <row r="91" spans="1:24" s="215" customFormat="1" ht="20.25" customHeight="1">
      <c r="A91" s="248" t="s">
        <v>629</v>
      </c>
      <c r="B91" s="261"/>
      <c r="C91" s="557"/>
      <c r="D91" s="558"/>
      <c r="E91" s="269"/>
      <c r="F91" s="559"/>
      <c r="G91" s="560"/>
      <c r="H91" s="270"/>
      <c r="I91" s="251"/>
      <c r="J91" s="555"/>
      <c r="K91" s="556"/>
      <c r="L91" s="239"/>
      <c r="M91" s="253"/>
      <c r="N91" s="253"/>
      <c r="O91" s="253"/>
      <c r="P91" s="262"/>
      <c r="Q91" s="263"/>
      <c r="R91" s="256"/>
      <c r="S91" s="257"/>
      <c r="T91" s="257"/>
      <c r="U91" s="257"/>
      <c r="V91" s="257"/>
      <c r="W91" s="257"/>
      <c r="X91" s="257"/>
    </row>
    <row r="92" spans="1:24" s="215" customFormat="1" ht="20.25" customHeight="1">
      <c r="A92" s="248" t="s">
        <v>630</v>
      </c>
      <c r="B92" s="261"/>
      <c r="C92" s="557"/>
      <c r="D92" s="558"/>
      <c r="E92" s="269"/>
      <c r="F92" s="559"/>
      <c r="G92" s="560"/>
      <c r="H92" s="270"/>
      <c r="I92" s="251"/>
      <c r="J92" s="555"/>
      <c r="K92" s="556"/>
      <c r="L92" s="239"/>
      <c r="M92" s="253"/>
      <c r="N92" s="253"/>
      <c r="O92" s="253"/>
      <c r="P92" s="262"/>
      <c r="Q92" s="263"/>
      <c r="R92" s="256"/>
      <c r="S92" s="257"/>
      <c r="T92" s="257"/>
      <c r="U92" s="257"/>
      <c r="V92" s="257"/>
      <c r="W92" s="257"/>
      <c r="X92" s="257"/>
    </row>
    <row r="93" spans="1:24" s="215" customFormat="1" ht="20.25" customHeight="1">
      <c r="A93" s="248" t="s">
        <v>631</v>
      </c>
      <c r="B93" s="261"/>
      <c r="C93" s="557"/>
      <c r="D93" s="558"/>
      <c r="E93" s="269"/>
      <c r="F93" s="559"/>
      <c r="G93" s="560"/>
      <c r="H93" s="270"/>
      <c r="I93" s="251"/>
      <c r="J93" s="555"/>
      <c r="K93" s="556"/>
      <c r="L93" s="239"/>
      <c r="M93" s="253"/>
      <c r="N93" s="253"/>
      <c r="O93" s="253"/>
      <c r="P93" s="262"/>
      <c r="Q93" s="263"/>
      <c r="R93" s="256"/>
      <c r="S93" s="257"/>
      <c r="T93" s="257"/>
      <c r="U93" s="257"/>
      <c r="V93" s="257"/>
      <c r="W93" s="257"/>
      <c r="X93" s="257"/>
    </row>
    <row r="94" spans="1:24" s="215" customFormat="1" ht="20.25" customHeight="1">
      <c r="A94" s="248" t="s">
        <v>632</v>
      </c>
      <c r="B94" s="261"/>
      <c r="C94" s="557"/>
      <c r="D94" s="558"/>
      <c r="E94" s="269"/>
      <c r="F94" s="559"/>
      <c r="G94" s="560"/>
      <c r="H94" s="270"/>
      <c r="I94" s="251"/>
      <c r="J94" s="555"/>
      <c r="K94" s="556"/>
      <c r="L94" s="239"/>
      <c r="M94" s="253"/>
      <c r="N94" s="253"/>
      <c r="O94" s="253"/>
      <c r="P94" s="262"/>
      <c r="Q94" s="263"/>
      <c r="R94" s="256"/>
      <c r="S94" s="257"/>
      <c r="T94" s="257"/>
      <c r="U94" s="257"/>
      <c r="V94" s="257"/>
      <c r="W94" s="257"/>
      <c r="X94" s="257"/>
    </row>
    <row r="95" spans="1:24" s="215" customFormat="1" ht="20.25" customHeight="1">
      <c r="A95" s="248" t="s">
        <v>633</v>
      </c>
      <c r="B95" s="261"/>
      <c r="C95" s="557"/>
      <c r="D95" s="558"/>
      <c r="E95" s="269"/>
      <c r="F95" s="559"/>
      <c r="G95" s="560"/>
      <c r="H95" s="270"/>
      <c r="I95" s="251"/>
      <c r="J95" s="555"/>
      <c r="K95" s="556"/>
      <c r="L95" s="239"/>
      <c r="M95" s="253"/>
      <c r="N95" s="253"/>
      <c r="O95" s="253"/>
      <c r="P95" s="262"/>
      <c r="Q95" s="263"/>
      <c r="R95" s="256"/>
      <c r="S95" s="257"/>
      <c r="T95" s="257"/>
      <c r="U95" s="257"/>
      <c r="V95" s="257"/>
      <c r="W95" s="257"/>
      <c r="X95" s="257"/>
    </row>
    <row r="96" spans="1:24" s="215" customFormat="1" ht="20.25" customHeight="1">
      <c r="A96" s="248" t="s">
        <v>634</v>
      </c>
      <c r="B96" s="261"/>
      <c r="C96" s="557"/>
      <c r="D96" s="558"/>
      <c r="E96" s="269"/>
      <c r="F96" s="559"/>
      <c r="G96" s="560"/>
      <c r="H96" s="270"/>
      <c r="I96" s="251"/>
      <c r="J96" s="555"/>
      <c r="K96" s="556"/>
      <c r="L96" s="239"/>
      <c r="M96" s="253"/>
      <c r="N96" s="253"/>
      <c r="O96" s="253"/>
      <c r="P96" s="262"/>
      <c r="Q96" s="263"/>
      <c r="R96" s="256"/>
      <c r="S96" s="257"/>
      <c r="T96" s="257"/>
      <c r="U96" s="257"/>
      <c r="V96" s="257"/>
      <c r="W96" s="257"/>
      <c r="X96" s="257"/>
    </row>
    <row r="97" spans="1:24" s="215" customFormat="1" ht="20.25" customHeight="1">
      <c r="A97" s="248" t="s">
        <v>635</v>
      </c>
      <c r="B97" s="261"/>
      <c r="C97" s="557"/>
      <c r="D97" s="558"/>
      <c r="E97" s="269"/>
      <c r="F97" s="559"/>
      <c r="G97" s="560"/>
      <c r="H97" s="270"/>
      <c r="I97" s="251"/>
      <c r="J97" s="555"/>
      <c r="K97" s="556"/>
      <c r="L97" s="239"/>
      <c r="M97" s="253"/>
      <c r="N97" s="253"/>
      <c r="O97" s="253"/>
      <c r="P97" s="262"/>
      <c r="Q97" s="263"/>
      <c r="R97" s="256"/>
      <c r="S97" s="257"/>
      <c r="T97" s="257"/>
      <c r="U97" s="257"/>
      <c r="V97" s="257"/>
      <c r="W97" s="257"/>
      <c r="X97" s="257"/>
    </row>
    <row r="98" spans="1:24" s="215" customFormat="1" ht="20.25" customHeight="1">
      <c r="A98" s="248" t="s">
        <v>636</v>
      </c>
      <c r="B98" s="261"/>
      <c r="C98" s="557"/>
      <c r="D98" s="558"/>
      <c r="E98" s="269"/>
      <c r="F98" s="559"/>
      <c r="G98" s="560"/>
      <c r="H98" s="270"/>
      <c r="I98" s="251"/>
      <c r="J98" s="555"/>
      <c r="K98" s="556"/>
      <c r="L98" s="239"/>
      <c r="M98" s="253"/>
      <c r="N98" s="253"/>
      <c r="O98" s="253"/>
      <c r="P98" s="262"/>
      <c r="Q98" s="263"/>
      <c r="R98" s="256"/>
      <c r="S98" s="257"/>
      <c r="T98" s="257"/>
      <c r="U98" s="257"/>
      <c r="V98" s="257"/>
      <c r="W98" s="257"/>
      <c r="X98" s="257"/>
    </row>
    <row r="99" spans="1:24" s="215" customFormat="1" ht="20.25" customHeight="1">
      <c r="A99" s="248" t="s">
        <v>637</v>
      </c>
      <c r="B99" s="261"/>
      <c r="C99" s="557"/>
      <c r="D99" s="558"/>
      <c r="E99" s="269"/>
      <c r="F99" s="559"/>
      <c r="G99" s="560"/>
      <c r="H99" s="270"/>
      <c r="I99" s="251"/>
      <c r="J99" s="555"/>
      <c r="K99" s="556"/>
      <c r="L99" s="239"/>
      <c r="M99" s="253"/>
      <c r="N99" s="253"/>
      <c r="O99" s="253"/>
      <c r="P99" s="262"/>
      <c r="Q99" s="263"/>
      <c r="R99" s="256"/>
      <c r="S99" s="257"/>
      <c r="T99" s="257"/>
      <c r="U99" s="257"/>
      <c r="V99" s="257"/>
      <c r="W99" s="257"/>
      <c r="X99" s="257"/>
    </row>
    <row r="100" spans="1:24" s="215" customFormat="1" ht="20.25" customHeight="1">
      <c r="A100" s="248" t="s">
        <v>638</v>
      </c>
      <c r="B100" s="261"/>
      <c r="C100" s="557"/>
      <c r="D100" s="558"/>
      <c r="E100" s="269"/>
      <c r="F100" s="559"/>
      <c r="G100" s="560"/>
      <c r="H100" s="270"/>
      <c r="I100" s="251"/>
      <c r="J100" s="555"/>
      <c r="K100" s="556"/>
      <c r="L100" s="239"/>
      <c r="M100" s="253"/>
      <c r="N100" s="253"/>
      <c r="O100" s="253"/>
      <c r="P100" s="262"/>
      <c r="Q100" s="263"/>
      <c r="R100" s="256"/>
      <c r="S100" s="257"/>
      <c r="T100" s="257"/>
      <c r="U100" s="257"/>
      <c r="V100" s="257"/>
      <c r="W100" s="257"/>
      <c r="X100" s="257"/>
    </row>
    <row r="101" spans="1:24" s="215" customFormat="1" ht="20.25" customHeight="1">
      <c r="A101" s="248" t="s">
        <v>639</v>
      </c>
      <c r="B101" s="261"/>
      <c r="C101" s="557"/>
      <c r="D101" s="558"/>
      <c r="E101" s="269"/>
      <c r="F101" s="559"/>
      <c r="G101" s="560"/>
      <c r="H101" s="270"/>
      <c r="I101" s="251"/>
      <c r="J101" s="555"/>
      <c r="K101" s="556"/>
      <c r="L101" s="239"/>
      <c r="M101" s="253"/>
      <c r="N101" s="253"/>
      <c r="O101" s="253"/>
      <c r="P101" s="262"/>
      <c r="Q101" s="263"/>
      <c r="R101" s="256"/>
      <c r="S101" s="257"/>
      <c r="T101" s="257"/>
      <c r="U101" s="257"/>
      <c r="V101" s="257"/>
      <c r="W101" s="257"/>
      <c r="X101" s="257"/>
    </row>
    <row r="102" spans="1:24" s="215" customFormat="1" ht="20.25" customHeight="1">
      <c r="A102" s="248" t="s">
        <v>640</v>
      </c>
      <c r="B102" s="261"/>
      <c r="C102" s="557"/>
      <c r="D102" s="558"/>
      <c r="E102" s="269"/>
      <c r="F102" s="559"/>
      <c r="G102" s="560"/>
      <c r="H102" s="270"/>
      <c r="I102" s="251"/>
      <c r="J102" s="555"/>
      <c r="K102" s="556"/>
      <c r="L102" s="239"/>
      <c r="M102" s="253"/>
      <c r="N102" s="253"/>
      <c r="O102" s="253"/>
      <c r="P102" s="262"/>
      <c r="Q102" s="263"/>
      <c r="R102" s="256"/>
      <c r="S102" s="257"/>
      <c r="T102" s="257"/>
      <c r="U102" s="257"/>
      <c r="V102" s="257"/>
      <c r="W102" s="257"/>
      <c r="X102" s="257"/>
    </row>
    <row r="103" spans="1:24" s="215" customFormat="1" ht="20.25" customHeight="1">
      <c r="A103" s="248" t="s">
        <v>641</v>
      </c>
      <c r="B103" s="261"/>
      <c r="C103" s="557"/>
      <c r="D103" s="558"/>
      <c r="E103" s="269"/>
      <c r="F103" s="559"/>
      <c r="G103" s="560"/>
      <c r="H103" s="270"/>
      <c r="I103" s="251"/>
      <c r="J103" s="555"/>
      <c r="K103" s="556"/>
      <c r="L103" s="239"/>
      <c r="M103" s="253"/>
      <c r="N103" s="253"/>
      <c r="O103" s="253"/>
      <c r="P103" s="262"/>
      <c r="Q103" s="263"/>
      <c r="R103" s="256"/>
      <c r="S103" s="257"/>
      <c r="T103" s="257"/>
      <c r="U103" s="257"/>
      <c r="V103" s="257"/>
      <c r="W103" s="257"/>
      <c r="X103" s="257"/>
    </row>
    <row r="104" spans="1:24" s="215" customFormat="1" ht="20.25" customHeight="1">
      <c r="A104" s="248" t="s">
        <v>642</v>
      </c>
      <c r="B104" s="261"/>
      <c r="C104" s="557"/>
      <c r="D104" s="558"/>
      <c r="E104" s="269"/>
      <c r="F104" s="559"/>
      <c r="G104" s="560"/>
      <c r="H104" s="270"/>
      <c r="I104" s="251"/>
      <c r="J104" s="555"/>
      <c r="K104" s="556"/>
      <c r="L104" s="239"/>
      <c r="M104" s="253"/>
      <c r="N104" s="253"/>
      <c r="O104" s="253"/>
      <c r="P104" s="262"/>
      <c r="Q104" s="263"/>
      <c r="R104" s="256"/>
      <c r="S104" s="257"/>
      <c r="T104" s="257"/>
      <c r="U104" s="257"/>
      <c r="V104" s="257"/>
      <c r="W104" s="257"/>
      <c r="X104" s="257"/>
    </row>
    <row r="105" spans="1:24" s="215" customFormat="1" ht="20.25" customHeight="1">
      <c r="A105" s="248" t="s">
        <v>643</v>
      </c>
      <c r="B105" s="261"/>
      <c r="C105" s="557"/>
      <c r="D105" s="558"/>
      <c r="E105" s="269"/>
      <c r="F105" s="559"/>
      <c r="G105" s="560"/>
      <c r="H105" s="270"/>
      <c r="I105" s="251"/>
      <c r="J105" s="555"/>
      <c r="K105" s="556"/>
      <c r="L105" s="239"/>
      <c r="M105" s="253"/>
      <c r="N105" s="253"/>
      <c r="O105" s="253"/>
      <c r="P105" s="262"/>
      <c r="Q105" s="263"/>
      <c r="R105" s="256"/>
      <c r="S105" s="257"/>
      <c r="T105" s="257"/>
      <c r="U105" s="257"/>
      <c r="V105" s="257"/>
      <c r="W105" s="257"/>
      <c r="X105" s="257"/>
    </row>
    <row r="106" spans="1:24" s="215" customFormat="1" ht="20.25" customHeight="1">
      <c r="A106" s="248" t="s">
        <v>644</v>
      </c>
      <c r="B106" s="261"/>
      <c r="C106" s="557"/>
      <c r="D106" s="558"/>
      <c r="E106" s="269"/>
      <c r="F106" s="559"/>
      <c r="G106" s="560"/>
      <c r="H106" s="270"/>
      <c r="I106" s="251"/>
      <c r="J106" s="555"/>
      <c r="K106" s="556"/>
      <c r="L106" s="239"/>
      <c r="M106" s="253"/>
      <c r="N106" s="253"/>
      <c r="O106" s="253"/>
      <c r="P106" s="262"/>
      <c r="Q106" s="263"/>
      <c r="R106" s="256"/>
      <c r="S106" s="257"/>
      <c r="T106" s="257"/>
      <c r="U106" s="257"/>
      <c r="V106" s="257"/>
      <c r="W106" s="257"/>
      <c r="X106" s="257"/>
    </row>
    <row r="107" spans="1:24" s="215" customFormat="1" ht="20.25" customHeight="1">
      <c r="A107" s="248" t="s">
        <v>645</v>
      </c>
      <c r="B107" s="261"/>
      <c r="C107" s="557"/>
      <c r="D107" s="558"/>
      <c r="E107" s="269"/>
      <c r="F107" s="559"/>
      <c r="G107" s="560"/>
      <c r="H107" s="270"/>
      <c r="I107" s="251"/>
      <c r="J107" s="555"/>
      <c r="K107" s="556"/>
      <c r="L107" s="239"/>
      <c r="M107" s="253"/>
      <c r="N107" s="253"/>
      <c r="O107" s="253"/>
      <c r="P107" s="262"/>
      <c r="Q107" s="263"/>
      <c r="R107" s="256"/>
      <c r="S107" s="257"/>
      <c r="T107" s="257"/>
      <c r="U107" s="257"/>
      <c r="V107" s="257"/>
      <c r="W107" s="257"/>
      <c r="X107" s="257"/>
    </row>
    <row r="108" spans="1:24" s="215" customFormat="1" ht="20.25" customHeight="1">
      <c r="A108" s="248" t="s">
        <v>646</v>
      </c>
      <c r="B108" s="261"/>
      <c r="C108" s="557"/>
      <c r="D108" s="558"/>
      <c r="E108" s="269"/>
      <c r="F108" s="559"/>
      <c r="G108" s="560"/>
      <c r="H108" s="270"/>
      <c r="I108" s="251"/>
      <c r="J108" s="555"/>
      <c r="K108" s="556"/>
      <c r="L108" s="239"/>
      <c r="M108" s="253"/>
      <c r="N108" s="253"/>
      <c r="O108" s="253"/>
      <c r="P108" s="262"/>
      <c r="Q108" s="263"/>
      <c r="R108" s="256"/>
      <c r="S108" s="257"/>
      <c r="T108" s="257"/>
      <c r="U108" s="257"/>
      <c r="V108" s="257"/>
      <c r="W108" s="257"/>
      <c r="X108" s="257"/>
    </row>
    <row r="109" spans="1:24" s="215" customFormat="1" ht="20.25" customHeight="1">
      <c r="A109" s="248" t="s">
        <v>647</v>
      </c>
      <c r="B109" s="261"/>
      <c r="C109" s="557"/>
      <c r="D109" s="558"/>
      <c r="E109" s="269"/>
      <c r="F109" s="559"/>
      <c r="G109" s="560"/>
      <c r="H109" s="270"/>
      <c r="I109" s="251"/>
      <c r="J109" s="555"/>
      <c r="K109" s="556"/>
      <c r="L109" s="239"/>
      <c r="M109" s="253"/>
      <c r="N109" s="253"/>
      <c r="O109" s="253"/>
      <c r="P109" s="262"/>
      <c r="Q109" s="263"/>
      <c r="R109" s="256"/>
      <c r="S109" s="257"/>
      <c r="T109" s="257"/>
      <c r="U109" s="257"/>
      <c r="V109" s="257"/>
      <c r="W109" s="257"/>
      <c r="X109" s="257"/>
    </row>
    <row r="110" spans="1:24" s="215" customFormat="1" ht="20.25" customHeight="1">
      <c r="A110" s="248" t="s">
        <v>648</v>
      </c>
      <c r="B110" s="261"/>
      <c r="C110" s="557"/>
      <c r="D110" s="558"/>
      <c r="E110" s="269"/>
      <c r="F110" s="559"/>
      <c r="G110" s="560"/>
      <c r="H110" s="270"/>
      <c r="I110" s="251"/>
      <c r="J110" s="555"/>
      <c r="K110" s="556"/>
      <c r="L110" s="239"/>
      <c r="M110" s="253"/>
      <c r="N110" s="253"/>
      <c r="O110" s="253"/>
      <c r="P110" s="262"/>
      <c r="Q110" s="263"/>
      <c r="R110" s="256"/>
      <c r="S110" s="257"/>
      <c r="T110" s="257"/>
      <c r="U110" s="257"/>
      <c r="V110" s="257"/>
      <c r="W110" s="257"/>
      <c r="X110" s="257"/>
    </row>
    <row r="111" spans="1:24" s="215" customFormat="1" ht="20.25" customHeight="1">
      <c r="A111" s="248" t="s">
        <v>649</v>
      </c>
      <c r="B111" s="261"/>
      <c r="C111" s="557"/>
      <c r="D111" s="558"/>
      <c r="E111" s="269"/>
      <c r="F111" s="559"/>
      <c r="G111" s="560"/>
      <c r="H111" s="270"/>
      <c r="I111" s="251"/>
      <c r="J111" s="555"/>
      <c r="K111" s="556"/>
      <c r="L111" s="239"/>
      <c r="M111" s="253"/>
      <c r="N111" s="253"/>
      <c r="O111" s="253"/>
      <c r="P111" s="262"/>
      <c r="Q111" s="263"/>
      <c r="R111" s="256"/>
      <c r="S111" s="257"/>
      <c r="T111" s="257"/>
      <c r="U111" s="257"/>
      <c r="V111" s="257"/>
      <c r="W111" s="257"/>
      <c r="X111" s="257"/>
    </row>
    <row r="112" spans="1:24" s="215" customFormat="1" ht="20.25" customHeight="1">
      <c r="A112" s="248" t="s">
        <v>650</v>
      </c>
      <c r="B112" s="261"/>
      <c r="C112" s="557"/>
      <c r="D112" s="558"/>
      <c r="E112" s="269"/>
      <c r="F112" s="559"/>
      <c r="G112" s="560"/>
      <c r="H112" s="270"/>
      <c r="I112" s="251"/>
      <c r="J112" s="555"/>
      <c r="K112" s="556"/>
      <c r="L112" s="239"/>
      <c r="M112" s="253"/>
      <c r="N112" s="253"/>
      <c r="O112" s="253"/>
      <c r="P112" s="262"/>
      <c r="Q112" s="263"/>
      <c r="R112" s="256"/>
      <c r="S112" s="257"/>
      <c r="T112" s="257"/>
      <c r="U112" s="257"/>
      <c r="V112" s="257"/>
      <c r="W112" s="257"/>
      <c r="X112" s="257"/>
    </row>
    <row r="113" spans="1:25" ht="20.25" customHeight="1">
      <c r="A113" s="248" t="s">
        <v>651</v>
      </c>
      <c r="B113" s="261"/>
      <c r="C113" s="557"/>
      <c r="D113" s="558"/>
      <c r="E113" s="269"/>
      <c r="F113" s="559"/>
      <c r="G113" s="560"/>
      <c r="H113" s="270"/>
      <c r="I113" s="251"/>
      <c r="J113" s="555"/>
      <c r="K113" s="556"/>
      <c r="L113" s="239"/>
      <c r="M113" s="253"/>
      <c r="N113" s="253"/>
      <c r="O113" s="253"/>
      <c r="P113" s="262"/>
      <c r="Q113" s="263"/>
      <c r="R113" s="256"/>
      <c r="S113" s="257"/>
      <c r="T113" s="257"/>
      <c r="U113" s="257"/>
      <c r="V113" s="257"/>
      <c r="W113" s="257"/>
      <c r="X113" s="257"/>
    </row>
    <row r="114" spans="1:25" ht="20.25" customHeight="1">
      <c r="A114" s="248" t="s">
        <v>652</v>
      </c>
      <c r="B114" s="261"/>
      <c r="C114" s="557"/>
      <c r="D114" s="558"/>
      <c r="E114" s="269"/>
      <c r="F114" s="559"/>
      <c r="G114" s="560"/>
      <c r="H114" s="270"/>
      <c r="I114" s="251"/>
      <c r="J114" s="555"/>
      <c r="K114" s="556"/>
      <c r="L114" s="239"/>
      <c r="M114" s="253"/>
      <c r="N114" s="253"/>
      <c r="O114" s="253"/>
      <c r="P114" s="262"/>
      <c r="Q114" s="263"/>
      <c r="R114" s="256"/>
      <c r="S114" s="257"/>
      <c r="T114" s="257"/>
      <c r="U114" s="257"/>
      <c r="V114" s="257"/>
      <c r="W114" s="257"/>
      <c r="X114" s="257"/>
    </row>
    <row r="115" spans="1:25" ht="20.25" customHeight="1">
      <c r="A115" s="248" t="s">
        <v>653</v>
      </c>
      <c r="B115" s="261"/>
      <c r="C115" s="557"/>
      <c r="D115" s="558"/>
      <c r="E115" s="269"/>
      <c r="F115" s="559"/>
      <c r="G115" s="560"/>
      <c r="H115" s="270"/>
      <c r="I115" s="251"/>
      <c r="J115" s="555"/>
      <c r="K115" s="556"/>
      <c r="L115" s="239"/>
      <c r="M115" s="253"/>
      <c r="N115" s="253"/>
      <c r="O115" s="253"/>
      <c r="P115" s="262"/>
      <c r="Q115" s="263"/>
      <c r="R115" s="256"/>
      <c r="S115" s="257"/>
      <c r="T115" s="257"/>
      <c r="U115" s="257"/>
      <c r="V115" s="257"/>
      <c r="W115" s="257"/>
      <c r="X115" s="257"/>
    </row>
    <row r="116" spans="1:25" ht="20.25" customHeight="1">
      <c r="A116" s="248" t="s">
        <v>654</v>
      </c>
      <c r="B116" s="261"/>
      <c r="C116" s="557"/>
      <c r="D116" s="558"/>
      <c r="E116" s="269"/>
      <c r="F116" s="559"/>
      <c r="G116" s="560"/>
      <c r="H116" s="270"/>
      <c r="I116" s="251"/>
      <c r="J116" s="555"/>
      <c r="K116" s="556"/>
      <c r="L116" s="239"/>
      <c r="M116" s="253"/>
      <c r="N116" s="253"/>
      <c r="O116" s="253"/>
      <c r="P116" s="262"/>
      <c r="Q116" s="263"/>
      <c r="R116" s="256"/>
      <c r="S116" s="257"/>
      <c r="T116" s="257"/>
      <c r="U116" s="257"/>
      <c r="V116" s="257"/>
      <c r="W116" s="257"/>
      <c r="X116" s="257"/>
    </row>
    <row r="117" spans="1:25" ht="20.25" customHeight="1">
      <c r="A117" s="248" t="s">
        <v>655</v>
      </c>
      <c r="B117" s="261"/>
      <c r="C117" s="557"/>
      <c r="D117" s="558"/>
      <c r="E117" s="269"/>
      <c r="F117" s="559"/>
      <c r="G117" s="560"/>
      <c r="H117" s="270"/>
      <c r="I117" s="251"/>
      <c r="J117" s="555"/>
      <c r="K117" s="556"/>
      <c r="L117" s="239"/>
      <c r="M117" s="253"/>
      <c r="N117" s="253"/>
      <c r="O117" s="253"/>
      <c r="P117" s="262"/>
      <c r="Q117" s="263"/>
      <c r="R117" s="256"/>
      <c r="S117" s="257"/>
      <c r="T117" s="257"/>
      <c r="U117" s="257"/>
      <c r="V117" s="257"/>
      <c r="W117" s="257"/>
      <c r="X117" s="257"/>
    </row>
    <row r="118" spans="1:25" ht="20.25" customHeight="1">
      <c r="A118" s="248" t="s">
        <v>656</v>
      </c>
      <c r="B118" s="261"/>
      <c r="C118" s="557"/>
      <c r="D118" s="558"/>
      <c r="E118" s="269"/>
      <c r="F118" s="559"/>
      <c r="G118" s="560"/>
      <c r="H118" s="270"/>
      <c r="I118" s="251"/>
      <c r="J118" s="555"/>
      <c r="K118" s="556"/>
      <c r="L118" s="239"/>
      <c r="M118" s="253"/>
      <c r="N118" s="253"/>
      <c r="O118" s="253"/>
      <c r="P118" s="262"/>
      <c r="Q118" s="263"/>
      <c r="R118" s="256"/>
      <c r="S118" s="257"/>
      <c r="T118" s="257"/>
      <c r="U118" s="257"/>
      <c r="V118" s="257"/>
      <c r="W118" s="257"/>
      <c r="X118" s="257"/>
    </row>
    <row r="119" spans="1:25" ht="20.25" customHeight="1">
      <c r="A119" s="248" t="s">
        <v>657</v>
      </c>
      <c r="B119" s="261"/>
      <c r="C119" s="557"/>
      <c r="D119" s="558"/>
      <c r="E119" s="269"/>
      <c r="F119" s="559"/>
      <c r="G119" s="560"/>
      <c r="H119" s="270"/>
      <c r="I119" s="251"/>
      <c r="J119" s="555"/>
      <c r="K119" s="556"/>
      <c r="L119" s="239"/>
      <c r="M119" s="253"/>
      <c r="N119" s="253"/>
      <c r="O119" s="253"/>
      <c r="P119" s="262"/>
      <c r="Q119" s="263"/>
      <c r="R119" s="256"/>
      <c r="S119" s="257"/>
      <c r="T119" s="257"/>
      <c r="U119" s="257"/>
      <c r="V119" s="257"/>
      <c r="W119" s="257"/>
      <c r="X119" s="257"/>
    </row>
    <row r="120" spans="1:25" ht="20.25" customHeight="1">
      <c r="A120" s="248" t="s">
        <v>658</v>
      </c>
      <c r="B120" s="261"/>
      <c r="C120" s="557"/>
      <c r="D120" s="558"/>
      <c r="E120" s="269"/>
      <c r="F120" s="559"/>
      <c r="G120" s="560"/>
      <c r="H120" s="270"/>
      <c r="I120" s="251"/>
      <c r="J120" s="555"/>
      <c r="K120" s="556"/>
      <c r="L120" s="239"/>
      <c r="M120" s="253"/>
      <c r="N120" s="253"/>
      <c r="O120" s="253"/>
      <c r="P120" s="262"/>
      <c r="Q120" s="263"/>
      <c r="R120" s="256"/>
      <c r="S120" s="257"/>
      <c r="T120" s="257"/>
      <c r="U120" s="257"/>
      <c r="V120" s="257"/>
      <c r="W120" s="257"/>
      <c r="X120" s="257"/>
    </row>
    <row r="121" spans="1:25" ht="20.25" customHeight="1">
      <c r="A121" s="248" t="s">
        <v>659</v>
      </c>
      <c r="B121" s="261"/>
      <c r="C121" s="557"/>
      <c r="D121" s="558"/>
      <c r="E121" s="269"/>
      <c r="F121" s="559"/>
      <c r="G121" s="560"/>
      <c r="H121" s="270"/>
      <c r="I121" s="251"/>
      <c r="J121" s="555"/>
      <c r="K121" s="556"/>
      <c r="L121" s="239"/>
      <c r="M121" s="253"/>
      <c r="N121" s="253"/>
      <c r="O121" s="253"/>
      <c r="P121" s="262"/>
      <c r="Q121" s="263"/>
      <c r="R121" s="256"/>
      <c r="S121" s="257"/>
      <c r="T121" s="257"/>
      <c r="U121" s="257"/>
      <c r="V121" s="257"/>
      <c r="W121" s="257"/>
      <c r="X121" s="257"/>
    </row>
    <row r="122" spans="1:25" ht="20.25" customHeight="1">
      <c r="A122" s="248" t="s">
        <v>660</v>
      </c>
      <c r="B122" s="261"/>
      <c r="C122" s="557"/>
      <c r="D122" s="558"/>
      <c r="E122" s="269"/>
      <c r="F122" s="559"/>
      <c r="G122" s="560"/>
      <c r="H122" s="270"/>
      <c r="I122" s="251"/>
      <c r="J122" s="555"/>
      <c r="K122" s="556"/>
      <c r="L122" s="239"/>
      <c r="M122" s="253"/>
      <c r="N122" s="253"/>
      <c r="O122" s="253"/>
      <c r="P122" s="262"/>
      <c r="Q122" s="263"/>
      <c r="R122" s="256"/>
      <c r="S122" s="257"/>
      <c r="T122" s="257"/>
      <c r="U122" s="257"/>
      <c r="V122" s="257"/>
      <c r="W122" s="257"/>
      <c r="X122" s="257"/>
    </row>
    <row r="123" spans="1:25" ht="20.25" customHeight="1">
      <c r="A123" s="248" t="s">
        <v>661</v>
      </c>
      <c r="B123" s="261"/>
      <c r="C123" s="557"/>
      <c r="D123" s="558"/>
      <c r="E123" s="269"/>
      <c r="F123" s="559"/>
      <c r="G123" s="560"/>
      <c r="H123" s="270"/>
      <c r="I123" s="251"/>
      <c r="J123" s="555"/>
      <c r="K123" s="556"/>
      <c r="L123" s="239"/>
      <c r="M123" s="253"/>
      <c r="N123" s="253"/>
      <c r="O123" s="253"/>
      <c r="P123" s="262"/>
      <c r="Q123" s="263"/>
      <c r="R123" s="256"/>
      <c r="S123" s="257"/>
      <c r="T123" s="257"/>
      <c r="U123" s="257"/>
      <c r="V123" s="257"/>
      <c r="W123" s="257"/>
      <c r="X123" s="257"/>
    </row>
    <row r="124" spans="1:25" ht="20.25" customHeight="1">
      <c r="A124" s="248" t="s">
        <v>662</v>
      </c>
      <c r="B124" s="345"/>
      <c r="C124" s="345"/>
      <c r="D124" s="346"/>
      <c r="E124" s="269"/>
      <c r="F124" s="347"/>
      <c r="G124" s="348"/>
      <c r="H124" s="270"/>
      <c r="I124" s="251"/>
      <c r="J124" s="349"/>
      <c r="K124" s="350"/>
      <c r="L124" s="239"/>
      <c r="M124" s="253"/>
      <c r="N124" s="253"/>
      <c r="O124" s="253"/>
      <c r="P124" s="262"/>
      <c r="Q124" s="263"/>
      <c r="R124" s="256"/>
      <c r="S124" s="257"/>
      <c r="T124" s="257"/>
      <c r="U124" s="257"/>
      <c r="V124" s="257"/>
      <c r="W124" s="257"/>
      <c r="X124" s="257"/>
      <c r="Y124" s="352"/>
    </row>
    <row r="125" spans="1:25" ht="20.25" customHeight="1">
      <c r="A125" s="248" t="s">
        <v>663</v>
      </c>
      <c r="B125" s="345"/>
      <c r="C125" s="345"/>
      <c r="D125" s="346"/>
      <c r="E125" s="269"/>
      <c r="F125" s="347"/>
      <c r="G125" s="348"/>
      <c r="H125" s="270"/>
      <c r="I125" s="251"/>
      <c r="J125" s="349"/>
      <c r="K125" s="350"/>
      <c r="L125" s="239"/>
      <c r="M125" s="253"/>
      <c r="N125" s="253"/>
      <c r="O125" s="253"/>
      <c r="P125" s="262"/>
      <c r="Q125" s="263"/>
      <c r="R125" s="256"/>
      <c r="S125" s="257"/>
      <c r="T125" s="257"/>
      <c r="U125" s="257"/>
      <c r="V125" s="257"/>
      <c r="W125" s="257"/>
      <c r="X125" s="257"/>
      <c r="Y125" s="352"/>
    </row>
    <row r="126" spans="1:25" ht="20.25" customHeight="1">
      <c r="A126" s="248" t="s">
        <v>664</v>
      </c>
      <c r="B126" s="345"/>
      <c r="C126" s="345"/>
      <c r="D126" s="346"/>
      <c r="E126" s="269"/>
      <c r="F126" s="347"/>
      <c r="G126" s="348"/>
      <c r="H126" s="270"/>
      <c r="I126" s="251"/>
      <c r="J126" s="349"/>
      <c r="K126" s="350"/>
      <c r="L126" s="239"/>
      <c r="M126" s="253"/>
      <c r="N126" s="253"/>
      <c r="O126" s="253"/>
      <c r="P126" s="262"/>
      <c r="Q126" s="263"/>
      <c r="R126" s="256"/>
      <c r="S126" s="257"/>
      <c r="T126" s="257"/>
      <c r="U126" s="257"/>
      <c r="V126" s="257"/>
      <c r="W126" s="257"/>
      <c r="X126" s="257"/>
      <c r="Y126" s="352"/>
    </row>
    <row r="127" spans="1:25" ht="20.25" customHeight="1">
      <c r="A127" s="248" t="s">
        <v>665</v>
      </c>
      <c r="B127" s="261"/>
      <c r="C127" s="557"/>
      <c r="D127" s="558"/>
      <c r="E127" s="269"/>
      <c r="F127" s="559"/>
      <c r="G127" s="560"/>
      <c r="H127" s="270"/>
      <c r="I127" s="251"/>
      <c r="J127" s="555"/>
      <c r="K127" s="556"/>
      <c r="L127" s="239"/>
      <c r="M127" s="253"/>
      <c r="N127" s="253"/>
      <c r="O127" s="253"/>
      <c r="P127" s="262"/>
      <c r="Q127" s="263"/>
      <c r="R127" s="256"/>
      <c r="S127" s="257"/>
      <c r="T127" s="257"/>
      <c r="U127" s="257"/>
      <c r="V127" s="257"/>
      <c r="W127" s="257"/>
      <c r="X127" s="257"/>
    </row>
    <row r="128" spans="1:25" ht="13" customHeight="1">
      <c r="A128" s="206"/>
      <c r="B128" s="206"/>
      <c r="C128" s="206"/>
      <c r="D128" s="265"/>
      <c r="E128" s="265"/>
      <c r="F128" s="265"/>
      <c r="G128" s="265"/>
      <c r="H128" s="265"/>
      <c r="I128" s="265"/>
      <c r="J128" s="265"/>
      <c r="K128" s="265"/>
      <c r="L128" s="265"/>
      <c r="M128" s="265"/>
      <c r="N128" s="265"/>
      <c r="O128" s="265"/>
    </row>
    <row r="129" spans="1:15" ht="13" customHeight="1">
      <c r="A129" s="206"/>
      <c r="B129" s="206"/>
      <c r="C129" s="206"/>
      <c r="D129" s="265"/>
      <c r="E129" s="265"/>
      <c r="F129" s="265"/>
      <c r="G129" s="265"/>
      <c r="H129" s="265"/>
      <c r="I129" s="265"/>
      <c r="J129" s="265"/>
      <c r="K129" s="265"/>
      <c r="L129" s="265"/>
      <c r="M129" s="265"/>
      <c r="N129" s="265"/>
      <c r="O129" s="265"/>
    </row>
    <row r="130" spans="1:15" ht="18" customHeight="1">
      <c r="B130" s="206"/>
    </row>
    <row r="131" spans="1:15" ht="18" customHeight="1">
      <c r="B131" s="206"/>
      <c r="C131" s="206"/>
    </row>
    <row r="132" spans="1:15" ht="18" customHeight="1">
      <c r="B132" s="206"/>
      <c r="C132" s="206"/>
    </row>
    <row r="133" spans="1:15" ht="18" customHeight="1">
      <c r="B133" s="206"/>
      <c r="C133" s="206"/>
    </row>
    <row r="134" spans="1:15" ht="18" customHeight="1">
      <c r="B134" s="206"/>
      <c r="C134" s="206"/>
    </row>
    <row r="135" spans="1:15" ht="18" customHeight="1">
      <c r="B135" s="206"/>
      <c r="C135" s="206"/>
    </row>
  </sheetData>
  <sheetProtection algorithmName="SHA-512" hashValue="Q8E+5QO56qgaLYpPqa4K+TVR5cschgf2bF3Yog1xbEvZu/uPH91pv5qPD7r1YIK+C66Bf+2tCElExaurZbsNWQ==" saltValue="7UnCET7A1wEtQoGA2XLQjw==" spinCount="100000" sheet="1"/>
  <dataConsolidate/>
  <mergeCells count="372">
    <mergeCell ref="C123:D123"/>
    <mergeCell ref="F123:G123"/>
    <mergeCell ref="J123:K123"/>
    <mergeCell ref="C127:D127"/>
    <mergeCell ref="F127:G127"/>
    <mergeCell ref="J127:K127"/>
    <mergeCell ref="C121:D121"/>
    <mergeCell ref="F121:G121"/>
    <mergeCell ref="J121:K121"/>
    <mergeCell ref="C122:D122"/>
    <mergeCell ref="F122:G122"/>
    <mergeCell ref="J122:K122"/>
    <mergeCell ref="C119:D119"/>
    <mergeCell ref="F119:G119"/>
    <mergeCell ref="J119:K119"/>
    <mergeCell ref="C120:D120"/>
    <mergeCell ref="F120:G120"/>
    <mergeCell ref="J120:K120"/>
    <mergeCell ref="C117:D117"/>
    <mergeCell ref="F117:G117"/>
    <mergeCell ref="J117:K117"/>
    <mergeCell ref="C118:D118"/>
    <mergeCell ref="F118:G118"/>
    <mergeCell ref="J118:K118"/>
    <mergeCell ref="C115:D115"/>
    <mergeCell ref="F115:G115"/>
    <mergeCell ref="J115:K115"/>
    <mergeCell ref="C116:D116"/>
    <mergeCell ref="F116:G116"/>
    <mergeCell ref="J116:K116"/>
    <mergeCell ref="C113:D113"/>
    <mergeCell ref="F113:G113"/>
    <mergeCell ref="J113:K113"/>
    <mergeCell ref="C114:D114"/>
    <mergeCell ref="F114:G114"/>
    <mergeCell ref="J114:K114"/>
    <mergeCell ref="C111:D111"/>
    <mergeCell ref="F111:G111"/>
    <mergeCell ref="J111:K111"/>
    <mergeCell ref="C112:D112"/>
    <mergeCell ref="F112:G112"/>
    <mergeCell ref="J112:K112"/>
    <mergeCell ref="C109:D109"/>
    <mergeCell ref="F109:G109"/>
    <mergeCell ref="J109:K109"/>
    <mergeCell ref="C110:D110"/>
    <mergeCell ref="F110:G110"/>
    <mergeCell ref="J110:K110"/>
    <mergeCell ref="C107:D107"/>
    <mergeCell ref="F107:G107"/>
    <mergeCell ref="J107:K107"/>
    <mergeCell ref="C108:D108"/>
    <mergeCell ref="F108:G108"/>
    <mergeCell ref="J108:K108"/>
    <mergeCell ref="C105:D105"/>
    <mergeCell ref="F105:G105"/>
    <mergeCell ref="J105:K105"/>
    <mergeCell ref="C106:D106"/>
    <mergeCell ref="F106:G106"/>
    <mergeCell ref="J106:K106"/>
    <mergeCell ref="C103:D103"/>
    <mergeCell ref="F103:G103"/>
    <mergeCell ref="J103:K103"/>
    <mergeCell ref="C104:D104"/>
    <mergeCell ref="F104:G104"/>
    <mergeCell ref="J104:K104"/>
    <mergeCell ref="C101:D101"/>
    <mergeCell ref="F101:G101"/>
    <mergeCell ref="J101:K101"/>
    <mergeCell ref="C102:D102"/>
    <mergeCell ref="F102:G102"/>
    <mergeCell ref="J102:K102"/>
    <mergeCell ref="C99:D99"/>
    <mergeCell ref="F99:G99"/>
    <mergeCell ref="J99:K99"/>
    <mergeCell ref="C100:D100"/>
    <mergeCell ref="F100:G100"/>
    <mergeCell ref="J100:K100"/>
    <mergeCell ref="C97:D97"/>
    <mergeCell ref="F97:G97"/>
    <mergeCell ref="J97:K97"/>
    <mergeCell ref="C98:D98"/>
    <mergeCell ref="F98:G98"/>
    <mergeCell ref="J98:K98"/>
    <mergeCell ref="C95:D95"/>
    <mergeCell ref="F95:G95"/>
    <mergeCell ref="J95:K95"/>
    <mergeCell ref="C96:D96"/>
    <mergeCell ref="F96:G96"/>
    <mergeCell ref="J96:K96"/>
    <mergeCell ref="C93:D93"/>
    <mergeCell ref="F93:G93"/>
    <mergeCell ref="J93:K93"/>
    <mergeCell ref="C94:D94"/>
    <mergeCell ref="F94:G94"/>
    <mergeCell ref="J94:K94"/>
    <mergeCell ref="C91:D91"/>
    <mergeCell ref="F91:G91"/>
    <mergeCell ref="J91:K91"/>
    <mergeCell ref="C92:D92"/>
    <mergeCell ref="F92:G92"/>
    <mergeCell ref="J92:K92"/>
    <mergeCell ref="C89:D89"/>
    <mergeCell ref="F89:G89"/>
    <mergeCell ref="J89:K89"/>
    <mergeCell ref="C90:D90"/>
    <mergeCell ref="F90:G90"/>
    <mergeCell ref="J90:K90"/>
    <mergeCell ref="C87:D87"/>
    <mergeCell ref="F87:G87"/>
    <mergeCell ref="J87:K87"/>
    <mergeCell ref="C88:D88"/>
    <mergeCell ref="F88:G88"/>
    <mergeCell ref="J88:K88"/>
    <mergeCell ref="C85:D85"/>
    <mergeCell ref="F85:G85"/>
    <mergeCell ref="J85:K85"/>
    <mergeCell ref="C86:D86"/>
    <mergeCell ref="F86:G86"/>
    <mergeCell ref="J86:K86"/>
    <mergeCell ref="C83:D83"/>
    <mergeCell ref="F83:G83"/>
    <mergeCell ref="J83:K83"/>
    <mergeCell ref="C84:D84"/>
    <mergeCell ref="F84:G84"/>
    <mergeCell ref="J84:K84"/>
    <mergeCell ref="C81:D81"/>
    <mergeCell ref="F81:G81"/>
    <mergeCell ref="J81:K81"/>
    <mergeCell ref="C82:D82"/>
    <mergeCell ref="F82:G82"/>
    <mergeCell ref="J82:K82"/>
    <mergeCell ref="C79:D79"/>
    <mergeCell ref="F79:G79"/>
    <mergeCell ref="J79:K79"/>
    <mergeCell ref="C80:D80"/>
    <mergeCell ref="F80:G80"/>
    <mergeCell ref="J80:K80"/>
    <mergeCell ref="C77:D77"/>
    <mergeCell ref="F77:G77"/>
    <mergeCell ref="J77:K77"/>
    <mergeCell ref="C78:D78"/>
    <mergeCell ref="F78:G78"/>
    <mergeCell ref="J78:K78"/>
    <mergeCell ref="C75:D75"/>
    <mergeCell ref="F75:G75"/>
    <mergeCell ref="J75:K75"/>
    <mergeCell ref="C76:D76"/>
    <mergeCell ref="F76:G76"/>
    <mergeCell ref="J76:K76"/>
    <mergeCell ref="C73:D73"/>
    <mergeCell ref="F73:G73"/>
    <mergeCell ref="J73:K73"/>
    <mergeCell ref="C74:D74"/>
    <mergeCell ref="F74:G74"/>
    <mergeCell ref="J74:K74"/>
    <mergeCell ref="C71:D71"/>
    <mergeCell ref="F71:G71"/>
    <mergeCell ref="J71:K71"/>
    <mergeCell ref="C72:D72"/>
    <mergeCell ref="F72:G72"/>
    <mergeCell ref="J72:K72"/>
    <mergeCell ref="C69:D69"/>
    <mergeCell ref="F69:G69"/>
    <mergeCell ref="J69:K69"/>
    <mergeCell ref="C70:D70"/>
    <mergeCell ref="F70:G70"/>
    <mergeCell ref="J70:K70"/>
    <mergeCell ref="C67:D67"/>
    <mergeCell ref="F67:G67"/>
    <mergeCell ref="J67:K67"/>
    <mergeCell ref="C68:D68"/>
    <mergeCell ref="F68:G68"/>
    <mergeCell ref="J68:K68"/>
    <mergeCell ref="C65:D65"/>
    <mergeCell ref="F65:G65"/>
    <mergeCell ref="J65:K65"/>
    <mergeCell ref="C66:D66"/>
    <mergeCell ref="F66:G66"/>
    <mergeCell ref="J66:K66"/>
    <mergeCell ref="C63:D63"/>
    <mergeCell ref="F63:G63"/>
    <mergeCell ref="J63:K63"/>
    <mergeCell ref="C64:D64"/>
    <mergeCell ref="F64:G64"/>
    <mergeCell ref="J64:K64"/>
    <mergeCell ref="C61:D61"/>
    <mergeCell ref="F61:G61"/>
    <mergeCell ref="J61:K61"/>
    <mergeCell ref="C62:D62"/>
    <mergeCell ref="F62:G62"/>
    <mergeCell ref="J62:K62"/>
    <mergeCell ref="C59:D59"/>
    <mergeCell ref="F59:G59"/>
    <mergeCell ref="J59:K59"/>
    <mergeCell ref="C60:D60"/>
    <mergeCell ref="F60:G60"/>
    <mergeCell ref="J60:K60"/>
    <mergeCell ref="I57:K58"/>
    <mergeCell ref="L57:L58"/>
    <mergeCell ref="M57:M58"/>
    <mergeCell ref="C50:D50"/>
    <mergeCell ref="F50:G50"/>
    <mergeCell ref="J50:K50"/>
    <mergeCell ref="P57:P58"/>
    <mergeCell ref="Q57:Q58"/>
    <mergeCell ref="R57:R58"/>
    <mergeCell ref="A57:A58"/>
    <mergeCell ref="B57:B58"/>
    <mergeCell ref="C57:D58"/>
    <mergeCell ref="E57:E58"/>
    <mergeCell ref="F57:G58"/>
    <mergeCell ref="H57:H58"/>
    <mergeCell ref="C48:D48"/>
    <mergeCell ref="F48:G48"/>
    <mergeCell ref="J48:K48"/>
    <mergeCell ref="C49:D49"/>
    <mergeCell ref="F49:G49"/>
    <mergeCell ref="J49:K49"/>
    <mergeCell ref="C46:D46"/>
    <mergeCell ref="F46:G46"/>
    <mergeCell ref="J46:K46"/>
    <mergeCell ref="C47:D47"/>
    <mergeCell ref="F47:G47"/>
    <mergeCell ref="J47:K47"/>
    <mergeCell ref="C44:D44"/>
    <mergeCell ref="F44:G44"/>
    <mergeCell ref="J44:K44"/>
    <mergeCell ref="C45:D45"/>
    <mergeCell ref="F45:G45"/>
    <mergeCell ref="J45:K45"/>
    <mergeCell ref="C42:D42"/>
    <mergeCell ref="F42:G42"/>
    <mergeCell ref="J42:K42"/>
    <mergeCell ref="C43:D43"/>
    <mergeCell ref="F43:G43"/>
    <mergeCell ref="J43:K43"/>
    <mergeCell ref="C40:D40"/>
    <mergeCell ref="F40:G40"/>
    <mergeCell ref="J40:K40"/>
    <mergeCell ref="C41:D41"/>
    <mergeCell ref="F41:G41"/>
    <mergeCell ref="J41:K41"/>
    <mergeCell ref="C38:D38"/>
    <mergeCell ref="F38:G38"/>
    <mergeCell ref="J38:K38"/>
    <mergeCell ref="C39:D39"/>
    <mergeCell ref="F39:G39"/>
    <mergeCell ref="J39:K39"/>
    <mergeCell ref="C36:D36"/>
    <mergeCell ref="F36:G36"/>
    <mergeCell ref="J36:K36"/>
    <mergeCell ref="C37:D37"/>
    <mergeCell ref="F37:G37"/>
    <mergeCell ref="J37:K37"/>
    <mergeCell ref="C34:D34"/>
    <mergeCell ref="F34:G34"/>
    <mergeCell ref="J34:K34"/>
    <mergeCell ref="C35:D35"/>
    <mergeCell ref="F35:G35"/>
    <mergeCell ref="J35:K35"/>
    <mergeCell ref="C32:D32"/>
    <mergeCell ref="F32:G32"/>
    <mergeCell ref="J32:K32"/>
    <mergeCell ref="C33:D33"/>
    <mergeCell ref="F33:G33"/>
    <mergeCell ref="J33:K33"/>
    <mergeCell ref="C30:D30"/>
    <mergeCell ref="F30:G30"/>
    <mergeCell ref="J30:K30"/>
    <mergeCell ref="C31:D31"/>
    <mergeCell ref="F31:G31"/>
    <mergeCell ref="J31:K31"/>
    <mergeCell ref="C28:D28"/>
    <mergeCell ref="F28:G28"/>
    <mergeCell ref="J28:K28"/>
    <mergeCell ref="C29:D29"/>
    <mergeCell ref="F29:G29"/>
    <mergeCell ref="J29:K29"/>
    <mergeCell ref="C26:D26"/>
    <mergeCell ref="F26:G26"/>
    <mergeCell ref="C27:D27"/>
    <mergeCell ref="F27:G27"/>
    <mergeCell ref="J27:K27"/>
    <mergeCell ref="C24:D24"/>
    <mergeCell ref="F24:G24"/>
    <mergeCell ref="J24:K24"/>
    <mergeCell ref="C25:D25"/>
    <mergeCell ref="F25:G25"/>
    <mergeCell ref="J25:K25"/>
    <mergeCell ref="C22:D22"/>
    <mergeCell ref="F22:G22"/>
    <mergeCell ref="J22:K22"/>
    <mergeCell ref="C23:D23"/>
    <mergeCell ref="F23:G23"/>
    <mergeCell ref="J23:K23"/>
    <mergeCell ref="P19:P20"/>
    <mergeCell ref="Q19:Q20"/>
    <mergeCell ref="R19:R20"/>
    <mergeCell ref="C21:D21"/>
    <mergeCell ref="F21:G21"/>
    <mergeCell ref="J21:K21"/>
    <mergeCell ref="A18:P18"/>
    <mergeCell ref="A19:A20"/>
    <mergeCell ref="B19:B20"/>
    <mergeCell ref="C19:D20"/>
    <mergeCell ref="E19:E20"/>
    <mergeCell ref="F19:G20"/>
    <mergeCell ref="H19:H20"/>
    <mergeCell ref="I19:K20"/>
    <mergeCell ref="L19:L20"/>
    <mergeCell ref="M19:M20"/>
    <mergeCell ref="A16:C16"/>
    <mergeCell ref="G16:K16"/>
    <mergeCell ref="M16:N16"/>
    <mergeCell ref="O16:P16"/>
    <mergeCell ref="A17:C17"/>
    <mergeCell ref="G17:K17"/>
    <mergeCell ref="M17:N17"/>
    <mergeCell ref="O17:P17"/>
    <mergeCell ref="A14:C14"/>
    <mergeCell ref="G14:K14"/>
    <mergeCell ref="M14:N14"/>
    <mergeCell ref="O14:P14"/>
    <mergeCell ref="A15:C15"/>
    <mergeCell ref="G15:K15"/>
    <mergeCell ref="M15:N15"/>
    <mergeCell ref="O15:P15"/>
    <mergeCell ref="A12:B12"/>
    <mergeCell ref="G12:K12"/>
    <mergeCell ref="M12:N12"/>
    <mergeCell ref="O12:P12"/>
    <mergeCell ref="A13:C13"/>
    <mergeCell ref="G13:K13"/>
    <mergeCell ref="M13:N13"/>
    <mergeCell ref="O13:P13"/>
    <mergeCell ref="A10:B10"/>
    <mergeCell ref="G10:K10"/>
    <mergeCell ref="M10:N10"/>
    <mergeCell ref="O10:P10"/>
    <mergeCell ref="A11:B11"/>
    <mergeCell ref="G11:K11"/>
    <mergeCell ref="M11:N11"/>
    <mergeCell ref="O11:P11"/>
    <mergeCell ref="R7:R9"/>
    <mergeCell ref="S7:S9"/>
    <mergeCell ref="T7:T9"/>
    <mergeCell ref="U7:U9"/>
    <mergeCell ref="A9:C9"/>
    <mergeCell ref="G9:K9"/>
    <mergeCell ref="M9:N9"/>
    <mergeCell ref="O9:P9"/>
    <mergeCell ref="H4:P5"/>
    <mergeCell ref="A6:P6"/>
    <mergeCell ref="A7:C8"/>
    <mergeCell ref="D7:D8"/>
    <mergeCell ref="E7:E8"/>
    <mergeCell ref="F7:F8"/>
    <mergeCell ref="G7:K8"/>
    <mergeCell ref="L7:L8"/>
    <mergeCell ref="M7:N8"/>
    <mergeCell ref="O7:P8"/>
    <mergeCell ref="A1:P1"/>
    <mergeCell ref="A2:P2"/>
    <mergeCell ref="A3:C3"/>
    <mergeCell ref="D3:E3"/>
    <mergeCell ref="G3:J3"/>
    <mergeCell ref="A4:A5"/>
    <mergeCell ref="B4:C5"/>
    <mergeCell ref="D4:D5"/>
    <mergeCell ref="E4:F5"/>
    <mergeCell ref="G4:G5"/>
  </mergeCells>
  <phoneticPr fontId="5"/>
  <conditionalFormatting sqref="A25:G25 I25 A34:Q50 I27:I33 A27:G33 A26 A59:Q127">
    <cfRule type="expression" dxfId="56" priority="39">
      <formula>$R25=1</formula>
    </cfRule>
  </conditionalFormatting>
  <conditionalFormatting sqref="A21:Q21 A22:D24 H22:K24 M22:O24">
    <cfRule type="expression" dxfId="55" priority="41">
      <formula>$R21=1</formula>
    </cfRule>
  </conditionalFormatting>
  <conditionalFormatting sqref="E22">
    <cfRule type="expression" dxfId="54" priority="48">
      <formula>$R21=1</formula>
    </cfRule>
  </conditionalFormatting>
  <conditionalFormatting sqref="E22:G24 P22:Q24">
    <cfRule type="expression" dxfId="53" priority="45">
      <formula>$R22=1</formula>
    </cfRule>
  </conditionalFormatting>
  <conditionalFormatting sqref="H25 H27:H33">
    <cfRule type="expression" dxfId="52" priority="22">
      <formula>$R25=1</formula>
    </cfRule>
  </conditionalFormatting>
  <conditionalFormatting sqref="J25:K25 J27:K33">
    <cfRule type="expression" dxfId="51" priority="27">
      <formula>$R25=1</formula>
    </cfRule>
  </conditionalFormatting>
  <conditionalFormatting sqref="L22:L24">
    <cfRule type="expression" dxfId="50" priority="43">
      <formula>$R22=1</formula>
    </cfRule>
  </conditionalFormatting>
  <conditionalFormatting sqref="L25:Q25 L27:Q33">
    <cfRule type="expression" dxfId="49" priority="21">
      <formula>$R25=1</formula>
    </cfRule>
  </conditionalFormatting>
  <conditionalFormatting sqref="U12:U17">
    <cfRule type="expression" dxfId="48" priority="36">
      <formula>$R12=1</formula>
    </cfRule>
  </conditionalFormatting>
  <conditionalFormatting sqref="U10:U11">
    <cfRule type="expression" dxfId="47" priority="20">
      <formula>$R10=1</formula>
    </cfRule>
  </conditionalFormatting>
  <conditionalFormatting sqref="B26">
    <cfRule type="expression" dxfId="46" priority="19">
      <formula>$R26=1</formula>
    </cfRule>
  </conditionalFormatting>
  <conditionalFormatting sqref="L26:M26 P26:Q26">
    <cfRule type="expression" dxfId="45" priority="18">
      <formula>$R26=1</formula>
    </cfRule>
  </conditionalFormatting>
  <conditionalFormatting sqref="E26">
    <cfRule type="expression" dxfId="44" priority="17">
      <formula>$R26=1</formula>
    </cfRule>
  </conditionalFormatting>
  <conditionalFormatting sqref="H26">
    <cfRule type="expression" dxfId="43" priority="16">
      <formula>$R26=1</formula>
    </cfRule>
  </conditionalFormatting>
  <conditionalFormatting sqref="I26">
    <cfRule type="expression" dxfId="42" priority="15">
      <formula>$R26=1</formula>
    </cfRule>
  </conditionalFormatting>
  <conditionalFormatting sqref="J26:K26">
    <cfRule type="expression" dxfId="41" priority="14">
      <formula>$R26=1</formula>
    </cfRule>
  </conditionalFormatting>
  <conditionalFormatting sqref="L26">
    <cfRule type="expression" dxfId="40" priority="13">
      <formula>$R26=1</formula>
    </cfRule>
  </conditionalFormatting>
  <conditionalFormatting sqref="N26">
    <cfRule type="expression" dxfId="39" priority="12">
      <formula>$R26=1</formula>
    </cfRule>
  </conditionalFormatting>
  <conditionalFormatting sqref="O26">
    <cfRule type="expression" dxfId="38" priority="11">
      <formula>$R26=1</formula>
    </cfRule>
  </conditionalFormatting>
  <conditionalFormatting sqref="Q26">
    <cfRule type="expression" dxfId="37" priority="10">
      <formula>$R26=1</formula>
    </cfRule>
  </conditionalFormatting>
  <conditionalFormatting sqref="E26">
    <cfRule type="expression" dxfId="36" priority="9">
      <formula>$R26=1</formula>
    </cfRule>
  </conditionalFormatting>
  <conditionalFormatting sqref="H26">
    <cfRule type="expression" dxfId="35" priority="8">
      <formula>$R26=1</formula>
    </cfRule>
  </conditionalFormatting>
  <conditionalFormatting sqref="I26">
    <cfRule type="expression" dxfId="34" priority="7">
      <formula>$R26=1</formula>
    </cfRule>
  </conditionalFormatting>
  <conditionalFormatting sqref="N26">
    <cfRule type="expression" dxfId="33" priority="6">
      <formula>$R26=1</formula>
    </cfRule>
  </conditionalFormatting>
  <conditionalFormatting sqref="O26">
    <cfRule type="expression" dxfId="32" priority="5">
      <formula>$R26=1</formula>
    </cfRule>
  </conditionalFormatting>
  <conditionalFormatting sqref="J26:K26">
    <cfRule type="expression" dxfId="31" priority="4">
      <formula>$R26=1</formula>
    </cfRule>
  </conditionalFormatting>
  <conditionalFormatting sqref="M26">
    <cfRule type="expression" dxfId="30" priority="3">
      <formula>$R26=1</formula>
    </cfRule>
  </conditionalFormatting>
  <conditionalFormatting sqref="C26:D26">
    <cfRule type="expression" dxfId="29" priority="2">
      <formula>$R26=1</formula>
    </cfRule>
  </conditionalFormatting>
  <conditionalFormatting sqref="F26:G26">
    <cfRule type="expression" dxfId="28" priority="1">
      <formula>$R26=1</formula>
    </cfRule>
  </conditionalFormatting>
  <dataValidations count="15">
    <dataValidation type="list" allowBlank="1" showInputMessage="1" showErrorMessage="1" sqref="M9:N17" xr:uid="{E3948BC5-0C1E-4F9E-B8C5-8D14D96DB532}">
      <formula1>$AA$2:$AA$8</formula1>
    </dataValidation>
    <dataValidation type="custom" imeMode="halfKatakana" allowBlank="1" showInputMessage="1" showErrorMessage="1" errorTitle="入力規則" error="この欄は半角カタカナで入力してください。" sqref="F25:G50" xr:uid="{E94FDFE7-67D2-418C-A94D-D02E14F2A73D}">
      <formula1>LEN(F25:G50)=LENB(F25:G50)</formula1>
    </dataValidation>
    <dataValidation type="custom" allowBlank="1" showInputMessage="1" showErrorMessage="1" errorTitle="入力規則" error="この欄は半角カタカナで入力してください。" sqref="F10:F17" xr:uid="{BE6F78C0-1A1E-4DD1-B737-8D84D2DD65B1}">
      <formula1>LEN(F10:F17)=LENB(F10:F17)</formula1>
    </dataValidation>
    <dataValidation type="list" allowBlank="1" showInputMessage="1" showErrorMessage="1" sqref="S10:S17" xr:uid="{5E6080FE-C298-4D2E-88BA-295E66423E7D}">
      <formula1>$Y$1:$Y$19</formula1>
    </dataValidation>
    <dataValidation type="list" allowBlank="1" showInputMessage="1" showErrorMessage="1" sqref="O21:O50 O59:O127" xr:uid="{4C49479D-A692-4F33-9749-013E0B7CB6C5}">
      <formula1>$T$40:$T$42</formula1>
    </dataValidation>
    <dataValidation type="list" allowBlank="1" showInputMessage="1" showErrorMessage="1" sqref="N21:N50 N59:N127" xr:uid="{025D0376-6F1C-44C1-8A3B-69A04E4F0BF2}">
      <formula1>$T$38:$T$39</formula1>
    </dataValidation>
    <dataValidation type="list" allowBlank="1" showInputMessage="1" showErrorMessage="1" sqref="M21:M50 M59:M127" xr:uid="{83AF59A2-EB24-430E-9ED2-54F6444DE6B8}">
      <formula1>$AB$20:$AB$30</formula1>
    </dataValidation>
    <dataValidation type="list" allowBlank="1" showInputMessage="1" showErrorMessage="1" sqref="C25:D50 C59:D127" xr:uid="{B6F7CB4E-F9B8-4288-8A41-372EF424B8F3}">
      <formula1>$Y$1:$Y$18</formula1>
    </dataValidation>
    <dataValidation type="list" allowBlank="1" showInputMessage="1" showErrorMessage="1" sqref="C10:C12" xr:uid="{FD34F338-C284-4BCA-A486-8EBBDC537641}">
      <formula1>$Z$10</formula1>
    </dataValidation>
    <dataValidation type="custom" allowBlank="1" showInputMessage="1" showErrorMessage="1" sqref="B26" xr:uid="{374CC42E-7235-4D05-A774-7F0311E71E12}">
      <formula1>COUNTIF($B$21:$B$50,B26)+COUNTIF($B$59:$B$127,B26)=1</formula1>
    </dataValidation>
    <dataValidation type="custom" allowBlank="1" showInputMessage="1" showErrorMessage="1" errorTitle="入力データ重複" error="入力したUN番号が重複しています。" sqref="B59:B122" xr:uid="{84F2E5AA-F5BD-48C4-ACD4-65337EE3555A}">
      <formula1>COUNTIF($B$21:$B$50,B59)+COUNTIF($B$59:$B$128,B59)=1</formula1>
    </dataValidation>
    <dataValidation type="custom" allowBlank="1" showInputMessage="1" showErrorMessage="1" errorTitle="入力データ重複" error="入力したUN番号が重複しています。" sqref="B21:B24" xr:uid="{EC35A460-4325-41D2-8358-2DBCA3D63263}">
      <formula1>COUNTIF($B$21:$B$50,B21)+COUNTIF($B$63:$B$127,B21)=1</formula1>
    </dataValidation>
    <dataValidation type="custom" allowBlank="1" showInputMessage="1" showErrorMessage="1" errorTitle="入力データ重複" error="入力したUN番号が重複しています。" sqref="B27:B50 B123:B127" xr:uid="{82B896E4-7A7D-4E7A-9303-FAF68879167F}">
      <formula1>COUNTIF($B$21:$B$50,B27)+COUNTIF($B$59:$B$127,B27)=1</formula1>
    </dataValidation>
    <dataValidation type="custom" allowBlank="1" showInputMessage="1" showErrorMessage="1" errorTitle="入力規則" error="この欄は半角カタカナで入れてください。" sqref="F59:G126" xr:uid="{0D23DD42-9000-4CBA-92BE-96F6DEBB7E03}">
      <formula1>LEN(F59:G127)=LENB(F59:G127)</formula1>
    </dataValidation>
    <dataValidation type="custom" allowBlank="1" showInputMessage="1" showErrorMessage="1" errorTitle="入力規則" error="この欄は半角カタカナで入れてください。" sqref="F127:G127" xr:uid="{3C7EFF6C-FED0-471D-AF8C-DADD02908C10}">
      <formula1>LEN(F127:G192)=LENB(F127:G192)</formula1>
    </dataValidation>
  </dataValidations>
  <printOptions horizontalCentered="1" verticalCentered="1"/>
  <pageMargins left="0" right="0" top="0.39370078740157483" bottom="0.39370078740157483" header="0.47244094488188981" footer="0.35433070866141736"/>
  <pageSetup paperSize="9" scale="33" orientation="portrait" horizontalDpi="4294967292" r:id="rId1"/>
  <rowBreaks count="1" manualBreakCount="1">
    <brk id="55"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8">
    <tabColor rgb="FFFF0000"/>
  </sheetPr>
  <dimension ref="A1:R135"/>
  <sheetViews>
    <sheetView zoomScale="80" zoomScaleNormal="80" zoomScaleSheetLayoutView="100" workbookViewId="0">
      <selection activeCell="C117" sqref="C117:D117"/>
    </sheetView>
  </sheetViews>
  <sheetFormatPr defaultColWidth="8.90625" defaultRowHeight="18" customHeight="1"/>
  <cols>
    <col min="1" max="2" width="3.453125" style="215" customWidth="1"/>
    <col min="3" max="3" width="2.36328125" style="215" customWidth="1"/>
    <col min="4" max="4" width="3.90625" style="206" customWidth="1"/>
    <col min="5" max="5" width="13.90625" style="206" bestFit="1" customWidth="1"/>
    <col min="6" max="6" width="15.08984375" style="206" customWidth="1"/>
    <col min="7" max="7" width="3" style="206" customWidth="1"/>
    <col min="8" max="8" width="18.08984375" style="206" customWidth="1"/>
    <col min="9" max="10" width="7.453125" style="206" customWidth="1"/>
    <col min="11" max="11" width="15.08984375" style="206" customWidth="1"/>
    <col min="12" max="12" width="15" style="215" bestFit="1" customWidth="1"/>
    <col min="13" max="13" width="6.6328125" style="206" bestFit="1" customWidth="1"/>
    <col min="14" max="15" width="3.453125" style="206" bestFit="1" customWidth="1"/>
    <col min="16" max="16" width="8.453125" style="206" customWidth="1"/>
    <col min="17" max="17" width="8.90625" style="206"/>
    <col min="18" max="18" width="6.36328125" style="206" bestFit="1" customWidth="1"/>
    <col min="19" max="16384" width="8.90625" style="206"/>
  </cols>
  <sheetData>
    <row r="1" spans="1:16" ht="22.5" customHeight="1">
      <c r="A1" s="472" t="s">
        <v>590</v>
      </c>
      <c r="B1" s="472"/>
      <c r="C1" s="472"/>
      <c r="D1" s="472"/>
      <c r="E1" s="472"/>
      <c r="F1" s="472"/>
      <c r="G1" s="472"/>
      <c r="H1" s="472"/>
      <c r="I1" s="472"/>
      <c r="J1" s="472"/>
      <c r="K1" s="472"/>
      <c r="L1" s="472"/>
      <c r="M1" s="472"/>
      <c r="N1" s="472"/>
      <c r="O1" s="472"/>
      <c r="P1" s="472"/>
    </row>
    <row r="2" spans="1:16" ht="19.75" customHeight="1">
      <c r="A2" s="473" t="s">
        <v>577</v>
      </c>
      <c r="B2" s="473"/>
      <c r="C2" s="473"/>
      <c r="D2" s="473"/>
      <c r="E2" s="473"/>
      <c r="F2" s="473"/>
      <c r="G2" s="473"/>
      <c r="H2" s="473"/>
      <c r="I2" s="473"/>
      <c r="J2" s="473"/>
      <c r="K2" s="474"/>
      <c r="L2" s="474"/>
      <c r="M2" s="474"/>
      <c r="N2" s="474"/>
      <c r="O2" s="474"/>
      <c r="P2" s="474"/>
    </row>
    <row r="3" spans="1:16" ht="19.75" customHeight="1">
      <c r="A3" s="578" t="s">
        <v>105</v>
      </c>
      <c r="B3" s="475"/>
      <c r="C3" s="476"/>
      <c r="D3" s="477">
        <f>【入力用】チーム登録!D19</f>
        <v>0</v>
      </c>
      <c r="E3" s="478"/>
      <c r="F3" s="217" t="s">
        <v>184</v>
      </c>
      <c r="G3" s="479">
        <f>【入力用】チーム登録!D18</f>
        <v>0</v>
      </c>
      <c r="H3" s="479"/>
      <c r="I3" s="479"/>
      <c r="J3" s="478"/>
      <c r="K3" s="219" t="s">
        <v>114</v>
      </c>
      <c r="L3" s="218">
        <f>【入力用】チーム登録!D17</f>
        <v>0</v>
      </c>
      <c r="M3" s="220" t="s">
        <v>211</v>
      </c>
      <c r="N3" s="221"/>
      <c r="O3" s="222" t="s">
        <v>67</v>
      </c>
      <c r="P3" s="223">
        <v>1</v>
      </c>
    </row>
    <row r="4" spans="1:16" ht="19.75" customHeight="1">
      <c r="A4" s="579" t="s">
        <v>50</v>
      </c>
      <c r="B4" s="482">
        <f>【入力用】チーム登録!D16</f>
        <v>0</v>
      </c>
      <c r="C4" s="483"/>
      <c r="D4" s="486" t="s">
        <v>66</v>
      </c>
      <c r="E4" s="581">
        <f>【入力用】チーム登録!D15</f>
        <v>0</v>
      </c>
      <c r="F4" s="582"/>
      <c r="G4" s="492" t="s">
        <v>15</v>
      </c>
      <c r="H4" s="503" t="str">
        <f>【入力用】チーム登録!D20 &amp; "　" &amp; 【入力用】チーム登録!D21</f>
        <v>　</v>
      </c>
      <c r="I4" s="504"/>
      <c r="J4" s="504"/>
      <c r="K4" s="504"/>
      <c r="L4" s="504"/>
      <c r="M4" s="504"/>
      <c r="N4" s="504"/>
      <c r="O4" s="504"/>
      <c r="P4" s="505"/>
    </row>
    <row r="5" spans="1:16" ht="19.75" customHeight="1">
      <c r="A5" s="580"/>
      <c r="B5" s="484"/>
      <c r="C5" s="485"/>
      <c r="D5" s="487"/>
      <c r="E5" s="490">
        <f>【入力用】チーム登録!D14</f>
        <v>0</v>
      </c>
      <c r="F5" s="491"/>
      <c r="G5" s="493"/>
      <c r="H5" s="506"/>
      <c r="I5" s="507"/>
      <c r="J5" s="507"/>
      <c r="K5" s="507"/>
      <c r="L5" s="507"/>
      <c r="M5" s="507"/>
      <c r="N5" s="507"/>
      <c r="O5" s="507"/>
      <c r="P5" s="508"/>
    </row>
    <row r="6" spans="1:16" ht="10" customHeight="1">
      <c r="A6" s="509"/>
      <c r="B6" s="509"/>
      <c r="C6" s="509"/>
      <c r="D6" s="509"/>
      <c r="E6" s="509"/>
      <c r="F6" s="509"/>
      <c r="G6" s="509"/>
      <c r="H6" s="509"/>
      <c r="I6" s="509"/>
      <c r="J6" s="509"/>
      <c r="K6" s="509"/>
      <c r="L6" s="509"/>
      <c r="M6" s="509"/>
      <c r="N6" s="509"/>
      <c r="O6" s="509"/>
      <c r="P6" s="509"/>
    </row>
    <row r="7" spans="1:16" s="215" customFormat="1" ht="19.75" customHeight="1">
      <c r="A7" s="563" t="s">
        <v>68</v>
      </c>
      <c r="B7" s="510"/>
      <c r="C7" s="511"/>
      <c r="D7" s="514" t="s">
        <v>17</v>
      </c>
      <c r="E7" s="516" t="s">
        <v>69</v>
      </c>
      <c r="F7" s="518" t="s">
        <v>254</v>
      </c>
      <c r="G7" s="520" t="s">
        <v>70</v>
      </c>
      <c r="H7" s="521"/>
      <c r="I7" s="521"/>
      <c r="J7" s="521"/>
      <c r="K7" s="522"/>
      <c r="L7" s="523" t="s">
        <v>156</v>
      </c>
      <c r="M7" s="492" t="s">
        <v>157</v>
      </c>
      <c r="N7" s="492"/>
      <c r="O7" s="516" t="s">
        <v>158</v>
      </c>
      <c r="P7" s="525"/>
    </row>
    <row r="8" spans="1:16" s="215" customFormat="1" ht="19.75" customHeight="1">
      <c r="A8" s="564"/>
      <c r="B8" s="512"/>
      <c r="C8" s="513"/>
      <c r="D8" s="515"/>
      <c r="E8" s="517"/>
      <c r="F8" s="519"/>
      <c r="G8" s="520"/>
      <c r="H8" s="521"/>
      <c r="I8" s="521"/>
      <c r="J8" s="521"/>
      <c r="K8" s="522"/>
      <c r="L8" s="524"/>
      <c r="M8" s="493"/>
      <c r="N8" s="493"/>
      <c r="O8" s="517"/>
      <c r="P8" s="526"/>
    </row>
    <row r="9" spans="1:16" ht="19.75" customHeight="1">
      <c r="A9" s="495" t="s">
        <v>72</v>
      </c>
      <c r="B9" s="496"/>
      <c r="C9" s="497"/>
      <c r="D9" s="228" t="str">
        <f>【入力用】個人登録票!D9</f>
        <v>-</v>
      </c>
      <c r="E9" s="229">
        <f>【入力用】個人登録票!E9</f>
        <v>0</v>
      </c>
      <c r="F9" s="288">
        <f>【入力用】個人登録票!F9</f>
        <v>0</v>
      </c>
      <c r="G9" s="498">
        <f>【入力用】個人登録票!G9</f>
        <v>0</v>
      </c>
      <c r="H9" s="499"/>
      <c r="I9" s="499"/>
      <c r="J9" s="499"/>
      <c r="K9" s="500"/>
      <c r="L9" s="289">
        <f>【入力用】個人登録票!L9</f>
        <v>0</v>
      </c>
      <c r="M9" s="576">
        <f>【入力用】個人登録票!M9</f>
        <v>0</v>
      </c>
      <c r="N9" s="576"/>
      <c r="O9" s="577">
        <f>【入力用】個人登録票!O9</f>
        <v>0</v>
      </c>
      <c r="P9" s="577"/>
    </row>
    <row r="10" spans="1:16" ht="19.75" customHeight="1">
      <c r="A10" s="495" t="s">
        <v>73</v>
      </c>
      <c r="B10" s="496"/>
      <c r="C10" s="497"/>
      <c r="D10" s="234">
        <f>【入力用】個人登録票!D10</f>
        <v>30</v>
      </c>
      <c r="E10" s="229">
        <f>【入力用】個人登録票!E10</f>
        <v>0</v>
      </c>
      <c r="F10" s="288">
        <f>【入力用】個人登録票!F10</f>
        <v>0</v>
      </c>
      <c r="G10" s="498">
        <f>【入力用】個人登録票!G10</f>
        <v>0</v>
      </c>
      <c r="H10" s="499"/>
      <c r="I10" s="499"/>
      <c r="J10" s="499"/>
      <c r="K10" s="500"/>
      <c r="L10" s="289">
        <f>【入力用】個人登録票!L10</f>
        <v>0</v>
      </c>
      <c r="M10" s="576">
        <f>【入力用】個人登録票!M10</f>
        <v>0</v>
      </c>
      <c r="N10" s="576"/>
      <c r="O10" s="577">
        <f>【入力用】個人登録票!O10</f>
        <v>0</v>
      </c>
      <c r="P10" s="577"/>
    </row>
    <row r="11" spans="1:16" ht="19.75" customHeight="1">
      <c r="A11" s="495" t="s">
        <v>74</v>
      </c>
      <c r="B11" s="496"/>
      <c r="C11" s="497"/>
      <c r="D11" s="234">
        <f>【入力用】個人登録票!D11</f>
        <v>31</v>
      </c>
      <c r="E11" s="229">
        <f>【入力用】個人登録票!E11</f>
        <v>0</v>
      </c>
      <c r="F11" s="230">
        <f>【入力用】個人登録票!F11</f>
        <v>0</v>
      </c>
      <c r="G11" s="498">
        <f>【入力用】個人登録票!G11</f>
        <v>0</v>
      </c>
      <c r="H11" s="499"/>
      <c r="I11" s="499"/>
      <c r="J11" s="499"/>
      <c r="K11" s="500"/>
      <c r="L11" s="231">
        <f>【入力用】個人登録票!L11</f>
        <v>0</v>
      </c>
      <c r="M11" s="576">
        <f>【入力用】個人登録票!M11</f>
        <v>0</v>
      </c>
      <c r="N11" s="576"/>
      <c r="O11" s="577">
        <f>【入力用】個人登録票!O11</f>
        <v>0</v>
      </c>
      <c r="P11" s="577"/>
    </row>
    <row r="12" spans="1:16" ht="19.75" customHeight="1">
      <c r="A12" s="495" t="s">
        <v>74</v>
      </c>
      <c r="B12" s="496"/>
      <c r="C12" s="497"/>
      <c r="D12" s="234">
        <f>【入力用】個人登録票!D12</f>
        <v>32</v>
      </c>
      <c r="E12" s="229">
        <f>【入力用】個人登録票!E12</f>
        <v>0</v>
      </c>
      <c r="F12" s="230">
        <f>【入力用】個人登録票!F12</f>
        <v>0</v>
      </c>
      <c r="G12" s="498">
        <f>【入力用】個人登録票!G12</f>
        <v>0</v>
      </c>
      <c r="H12" s="499"/>
      <c r="I12" s="499"/>
      <c r="J12" s="499"/>
      <c r="K12" s="500"/>
      <c r="L12" s="231">
        <f>【入力用】個人登録票!L12</f>
        <v>0</v>
      </c>
      <c r="M12" s="576">
        <f>【入力用】個人登録票!M12</f>
        <v>0</v>
      </c>
      <c r="N12" s="576"/>
      <c r="O12" s="577">
        <f>【入力用】個人登録票!O12</f>
        <v>0</v>
      </c>
      <c r="P12" s="577"/>
    </row>
    <row r="13" spans="1:16" ht="19.75" customHeight="1">
      <c r="A13" s="495" t="s">
        <v>75</v>
      </c>
      <c r="B13" s="496"/>
      <c r="C13" s="497"/>
      <c r="D13" s="228" t="str">
        <f>【入力用】個人登録票!D13</f>
        <v>-</v>
      </c>
      <c r="E13" s="229">
        <f>【入力用】個人登録票!E13</f>
        <v>0</v>
      </c>
      <c r="F13" s="230">
        <f>【入力用】個人登録票!F13</f>
        <v>0</v>
      </c>
      <c r="G13" s="498">
        <f>【入力用】個人登録票!G13</f>
        <v>0</v>
      </c>
      <c r="H13" s="499"/>
      <c r="I13" s="499"/>
      <c r="J13" s="499"/>
      <c r="K13" s="500"/>
      <c r="L13" s="231">
        <f>【入力用】個人登録票!L13</f>
        <v>0</v>
      </c>
      <c r="M13" s="576">
        <f>【入力用】個人登録票!M13</f>
        <v>0</v>
      </c>
      <c r="N13" s="576"/>
      <c r="O13" s="577">
        <f>【入力用】個人登録票!O13</f>
        <v>0</v>
      </c>
      <c r="P13" s="577"/>
    </row>
    <row r="14" spans="1:16" ht="19.75" customHeight="1">
      <c r="A14" s="495" t="s">
        <v>76</v>
      </c>
      <c r="B14" s="496"/>
      <c r="C14" s="497"/>
      <c r="D14" s="229">
        <f>【入力用】個人登録票!D14</f>
        <v>10</v>
      </c>
      <c r="E14" s="229">
        <f>【入力用】個人登録票!E14</f>
        <v>0</v>
      </c>
      <c r="F14" s="230">
        <f>【入力用】個人登録票!F14</f>
        <v>0</v>
      </c>
      <c r="G14" s="498">
        <f>【入力用】個人登録票!G14</f>
        <v>0</v>
      </c>
      <c r="H14" s="499"/>
      <c r="I14" s="499"/>
      <c r="J14" s="499"/>
      <c r="K14" s="500"/>
      <c r="L14" s="231">
        <f>【入力用】個人登録票!L14</f>
        <v>0</v>
      </c>
      <c r="M14" s="576">
        <f>【入力用】個人登録票!M14</f>
        <v>0</v>
      </c>
      <c r="N14" s="576"/>
      <c r="O14" s="577">
        <f>【入力用】個人登録票!O14</f>
        <v>0</v>
      </c>
      <c r="P14" s="577"/>
    </row>
    <row r="15" spans="1:16" ht="19.75" customHeight="1">
      <c r="A15" s="495" t="s">
        <v>77</v>
      </c>
      <c r="B15" s="496"/>
      <c r="C15" s="497"/>
      <c r="D15" s="229" t="str">
        <f>【入力用】個人登録票!D15</f>
        <v>-</v>
      </c>
      <c r="E15" s="229">
        <f>【入力用】個人登録票!E15</f>
        <v>0</v>
      </c>
      <c r="F15" s="230">
        <f>【入力用】個人登録票!F15</f>
        <v>0</v>
      </c>
      <c r="G15" s="498">
        <f>【入力用】個人登録票!G15</f>
        <v>0</v>
      </c>
      <c r="H15" s="499"/>
      <c r="I15" s="499"/>
      <c r="J15" s="499"/>
      <c r="K15" s="500"/>
      <c r="L15" s="231">
        <f>【入力用】個人登録票!L15</f>
        <v>0</v>
      </c>
      <c r="M15" s="576">
        <f>【入力用】個人登録票!M15</f>
        <v>0</v>
      </c>
      <c r="N15" s="576"/>
      <c r="O15" s="577">
        <f>【入力用】個人登録票!O15</f>
        <v>0</v>
      </c>
      <c r="P15" s="577"/>
    </row>
    <row r="16" spans="1:16" ht="19.75" customHeight="1">
      <c r="A16" s="495" t="s">
        <v>64</v>
      </c>
      <c r="B16" s="496"/>
      <c r="C16" s="497"/>
      <c r="D16" s="229" t="str">
        <f>【入力用】個人登録票!D16</f>
        <v>-</v>
      </c>
      <c r="E16" s="229">
        <f>【入力用】個人登録票!E16</f>
        <v>0</v>
      </c>
      <c r="F16" s="230">
        <f>【入力用】個人登録票!F16</f>
        <v>0</v>
      </c>
      <c r="G16" s="498">
        <f>【入力用】個人登録票!G16</f>
        <v>0</v>
      </c>
      <c r="H16" s="499"/>
      <c r="I16" s="499"/>
      <c r="J16" s="499"/>
      <c r="K16" s="500"/>
      <c r="L16" s="231">
        <f>【入力用】個人登録票!L16</f>
        <v>0</v>
      </c>
      <c r="M16" s="576">
        <f>【入力用】個人登録票!M16</f>
        <v>0</v>
      </c>
      <c r="N16" s="576"/>
      <c r="O16" s="577">
        <f>【入力用】個人登録票!O16</f>
        <v>0</v>
      </c>
      <c r="P16" s="577"/>
    </row>
    <row r="17" spans="1:18" ht="19.75" customHeight="1">
      <c r="A17" s="495" t="s">
        <v>78</v>
      </c>
      <c r="B17" s="496"/>
      <c r="C17" s="497"/>
      <c r="D17" s="229" t="str">
        <f>【入力用】個人登録票!D17</f>
        <v>-</v>
      </c>
      <c r="E17" s="229">
        <f>【入力用】個人登録票!E17</f>
        <v>0</v>
      </c>
      <c r="F17" s="230">
        <f>【入力用】個人登録票!F17</f>
        <v>0</v>
      </c>
      <c r="G17" s="498">
        <f>【入力用】個人登録票!G17</f>
        <v>0</v>
      </c>
      <c r="H17" s="499"/>
      <c r="I17" s="499"/>
      <c r="J17" s="499"/>
      <c r="K17" s="500"/>
      <c r="L17" s="231">
        <f>【入力用】個人登録票!L17</f>
        <v>0</v>
      </c>
      <c r="M17" s="576">
        <f>【入力用】個人登録票!M17</f>
        <v>0</v>
      </c>
      <c r="N17" s="576"/>
      <c r="O17" s="577">
        <f>【入力用】個人登録票!O17</f>
        <v>0</v>
      </c>
      <c r="P17" s="577"/>
    </row>
    <row r="18" spans="1:18" ht="10" customHeight="1">
      <c r="A18" s="509"/>
      <c r="B18" s="509"/>
      <c r="C18" s="509"/>
      <c r="D18" s="509"/>
      <c r="E18" s="509"/>
      <c r="F18" s="509"/>
      <c r="G18" s="509"/>
      <c r="H18" s="509"/>
      <c r="I18" s="509"/>
      <c r="J18" s="509"/>
      <c r="K18" s="509"/>
      <c r="L18" s="509"/>
      <c r="M18" s="509"/>
      <c r="N18" s="509"/>
      <c r="O18" s="509"/>
      <c r="P18" s="509"/>
    </row>
    <row r="19" spans="1:18" s="215" customFormat="1" ht="21" customHeight="1">
      <c r="A19" s="514" t="s">
        <v>185</v>
      </c>
      <c r="B19" s="514" t="s">
        <v>17</v>
      </c>
      <c r="C19" s="543" t="s">
        <v>79</v>
      </c>
      <c r="D19" s="544"/>
      <c r="E19" s="547" t="s">
        <v>69</v>
      </c>
      <c r="F19" s="549" t="s">
        <v>254</v>
      </c>
      <c r="G19" s="544"/>
      <c r="H19" s="547" t="s">
        <v>103</v>
      </c>
      <c r="I19" s="547" t="s">
        <v>150</v>
      </c>
      <c r="J19" s="547"/>
      <c r="K19" s="547"/>
      <c r="L19" s="516" t="s">
        <v>151</v>
      </c>
      <c r="M19" s="553" t="s">
        <v>106</v>
      </c>
      <c r="N19" s="243" t="s">
        <v>152</v>
      </c>
      <c r="O19" s="244" t="s">
        <v>154</v>
      </c>
      <c r="P19" s="533" t="s">
        <v>71</v>
      </c>
    </row>
    <row r="20" spans="1:18" s="215" customFormat="1" ht="21" customHeight="1">
      <c r="A20" s="515"/>
      <c r="B20" s="515"/>
      <c r="C20" s="545"/>
      <c r="D20" s="546"/>
      <c r="E20" s="548"/>
      <c r="F20" s="550"/>
      <c r="G20" s="546"/>
      <c r="H20" s="548"/>
      <c r="I20" s="548"/>
      <c r="J20" s="548"/>
      <c r="K20" s="548"/>
      <c r="L20" s="517"/>
      <c r="M20" s="554"/>
      <c r="N20" s="245" t="s">
        <v>153</v>
      </c>
      <c r="O20" s="246" t="s">
        <v>153</v>
      </c>
      <c r="P20" s="534"/>
      <c r="R20" s="215" t="s">
        <v>306</v>
      </c>
    </row>
    <row r="21" spans="1:18" ht="19.75" customHeight="1">
      <c r="A21" s="289" t="str">
        <f>【入力用】個人登録票!A21</f>
        <v>10</v>
      </c>
      <c r="B21" s="290" t="str">
        <f>IF(ISERROR(VLOOKUP(A21,【入力用】個人登録票!$A$21:$P$50,2,FALSE)),"",VLOOKUP(A21,【入力用】個人登録票!$A$21:$P$50,2,FALSE)) &amp; IF(ISERROR(VLOOKUP(A21,【入力用】個人登録票!$A$59:$P$127,2,FALSE)),"",VLOOKUP(A21,【入力用】個人登録票!$A$59:$P$127,2,FALSE))</f>
        <v>10</v>
      </c>
      <c r="C21" s="567" t="str">
        <f>IF(ISERROR(VLOOKUP(A21,【入力用】個人登録票!$A$21:$P$50,3,FALSE)),"",VLOOKUP(A21,【入力用】個人登録票!$A$21:$P$50,3,FALSE)) &amp; IF(ISERROR(VLOOKUP(A21,【入力用】個人登録票!$A$59:$P$127,3,FALSE)),"",VLOOKUP(A21,【入力用】個人登録票!$A$59:$P$127,3,FALSE))</f>
        <v/>
      </c>
      <c r="D21" s="568"/>
      <c r="E21" s="291" t="str">
        <f>IF(ISERROR(VLOOKUP(A21,【入力用】個人登録票!$A$21:$P$50,5,FALSE)),"",VLOOKUP(A21,【入力用】個人登録票!$A$21:$P$50,5,FALSE)) &amp; IF(ISERROR(VLOOKUP(A21,【入力用】個人登録票!$A$59:$P$127,5,FALSE)),"",VLOOKUP(A21,【入力用】個人登録票!$A$59:$P$127,5,FALSE))</f>
        <v/>
      </c>
      <c r="F21" s="569" t="str">
        <f>IF(ISERROR(VLOOKUP(A21,【入力用】個人登録票!$A$21:$P$50,6,FALSE)),"",VLOOKUP(A21,【入力用】個人登録票!$A$21:$P$50,6,FALSE)) &amp; IF(ISERROR(VLOOKUP(A21,【入力用】個人登録票!$A$59:$P$127,6,FALSE)),"",VLOOKUP(A21,【入力用】個人登録票!$A$59:$P$127,6,FALSE))</f>
        <v/>
      </c>
      <c r="G21" s="568"/>
      <c r="H21" s="293" t="str">
        <f>IF(ISERROR(VLOOKUP(A21,【入力用】個人登録票!$A$21:$P$50,8,FALSE)),"",VLOOKUP(A21,【入力用】個人登録票!$A$21:$P$50,8,FALSE)) &amp; IF(ISERROR(VLOOKUP(A21,【入力用】個人登録票!$A$59:$P$127,8,FALSE)),"",VLOOKUP(A21,【入力用】個人登録票!$A$59:$P$127,8,FALSE))</f>
        <v/>
      </c>
      <c r="I21" s="292" t="str">
        <f>IF(ISERROR(VLOOKUP(A21,【入力用】個人登録票!$A$21:$P$50,9,FALSE)),"",VLOOKUP(A21,【入力用】個人登録票!$A$21:$P$50,9,FALSE)) &amp; IF(ISERROR(VLOOKUP(A21,【入力用】個人登録票!$A$59:$P$127,9,FALSE)),"",VLOOKUP(A21,【入力用】個人登録票!$A$59:$P$127,9,FALSE))</f>
        <v/>
      </c>
      <c r="J21" s="570" t="str">
        <f>IF(ISERROR(VLOOKUP(A21,【入力用】個人登録票!$A$21:$P$50,10,FALSE)),"",VLOOKUP(A21,【入力用】個人登録票!$A$21:$P$50,10,FALSE)) &amp; IF(ISERROR(VLOOKUP(A21,【入力用】個人登録票!$A$59:$P$127,10,FALSE)),"",VLOOKUP(A21,【入力用】個人登録票!$A$59:$P$127,10,FALSE))</f>
        <v/>
      </c>
      <c r="K21" s="572"/>
      <c r="L21" s="294" t="str">
        <f>TEXT(IF(ISERROR(VLOOKUP(A21,【入力用】個人登録票!$A$21:$P$50,12,FALSE)),"",VLOOKUP(A21,【入力用】個人登録票!$A$21:$P$50,12,FALSE)) &amp; IF(ISERROR(VLOOKUP(A21,【入力用】個人登録票!$A$59:$P$127,12,FALSE)),"",VLOOKUP(A21,【入力用】個人登録票!$A$59:$P$127,12,FALSE)),"ge.m.d")</f>
        <v/>
      </c>
      <c r="M21" s="295" t="str">
        <f>IF(ISERROR(VLOOKUP(A21,【入力用】個人登録票!$A$21:$P$50,13,FALSE)),"",VLOOKUP(A21,【入力用】個人登録票!$A$21:$P$50,13,FALSE)) &amp; IF(ISERROR(VLOOKUP(A21,【入力用】個人登録票!$A$59:$P$127,13,FALSE)),"",VLOOKUP(A21,【入力用】個人登録票!$A$59:$P$127,13,FALSE))</f>
        <v/>
      </c>
      <c r="N21" s="296" t="str">
        <f>IF(ISERROR(VLOOKUP(A21,【入力用】個人登録票!$A$21:$P$50,14,FALSE)),"",VLOOKUP(A21,【入力用】個人登録票!$A$21:$P$50,14,FALSE)) &amp; IF(ISERROR(VLOOKUP(A21,【入力用】個人登録票!$A$59:$P$127,14,FALSE)),"",VLOOKUP(A21,【入力用】個人登録票!$A$59:$P$127,14,FALSE))</f>
        <v/>
      </c>
      <c r="O21" s="297" t="str">
        <f>IF(ISERROR(VLOOKUP(A21,【入力用】個人登録票!$A$21:$P$50,15,FALSE)),"",VLOOKUP(A21,【入力用】個人登録票!$A$21:$P$50,15,FALSE)) &amp; IF(ISERROR(VLOOKUP(A21,【入力用】個人登録票!$A$59:$P$127,15,FALSE)),"",VLOOKUP(A21,【入力用】個人登録票!$A$59:$P$127,15,FALSE))</f>
        <v/>
      </c>
      <c r="P21" s="298" t="str">
        <f>IF(ISERROR(VLOOKUP(A21,【入力用】個人登録票!$A$21:$P$50,16,FALSE)),"",VLOOKUP(A21,【入力用】個人登録票!$A$21:$P$50,16,FALSE)) &amp; IF(ISERROR(VLOOKUP(A21,【入力用】個人登録票!$A$59:$P$127,16,FALSE)),"",VLOOKUP(A21,【入力用】個人登録票!$A$59:$P$127,16,FALSE))</f>
        <v/>
      </c>
      <c r="R21" s="215">
        <f>IF(ISERROR(VLOOKUP(A21,【入力用】個人登録票!$A$21:$R$50,18,FALSE)),"",VLOOKUP(A21,【入力用】個人登録票!$A$21:$R$50,18,FALSE))</f>
        <v>0</v>
      </c>
    </row>
    <row r="22" spans="1:18" ht="19.75" customHeight="1">
      <c r="A22" s="289" t="str">
        <f>【入力用】個人登録票!A22</f>
        <v>30</v>
      </c>
      <c r="B22" s="290" t="str">
        <f>IF(ISERROR(VLOOKUP(A22,【入力用】個人登録票!$A$21:$P$50,2,FALSE)),"",VLOOKUP(A22,【入力用】個人登録票!$A$21:$P$50,2,FALSE)) &amp; IF(ISERROR(VLOOKUP(A22,【入力用】個人登録票!$A$59:$P$127,2,FALSE)),"",VLOOKUP(A22,【入力用】個人登録票!$A$59:$P$127,2,FALSE))</f>
        <v>30</v>
      </c>
      <c r="C22" s="567" t="str">
        <f>IF(ISERROR(VLOOKUP(A22,【入力用】個人登録票!$A$21:$P$50,3,FALSE)),"",VLOOKUP(A22,【入力用】個人登録票!$A$21:$P$50,3,FALSE)) &amp; IF(ISERROR(VLOOKUP(A22,【入力用】個人登録票!$A$59:$P$127,3,FALSE)),"",VLOOKUP(A22,【入力用】個人登録票!$A$59:$P$127,3,FALSE))</f>
        <v/>
      </c>
      <c r="D22" s="568"/>
      <c r="E22" s="291" t="str">
        <f>IF(ISERROR(VLOOKUP(A22,【入力用】個人登録票!$A$21:$P$50,5,FALSE)),"",VLOOKUP(A22,【入力用】個人登録票!$A$21:$P$50,5,FALSE)) &amp; IF(ISERROR(VLOOKUP(A22,【入力用】個人登録票!$A$59:$P$127,5,FALSE)),"",VLOOKUP(A22,【入力用】個人登録票!$A$59:$P$127,5,FALSE))</f>
        <v/>
      </c>
      <c r="F22" s="569" t="str">
        <f>IF(ISERROR(VLOOKUP(A22,【入力用】個人登録票!$A$21:$P$50,6,FALSE)),"",VLOOKUP(A22,【入力用】個人登録票!$A$21:$P$50,6,FALSE)) &amp; IF(ISERROR(VLOOKUP(A22,【入力用】個人登録票!$A$59:$P$127,6,FALSE)),"",VLOOKUP(A22,【入力用】個人登録票!$A$59:$P$127,6,FALSE))</f>
        <v/>
      </c>
      <c r="G22" s="568"/>
      <c r="H22" s="293" t="str">
        <f>IF(ISERROR(VLOOKUP(A22,【入力用】個人登録票!$A$21:$P$50,8,FALSE)),"",VLOOKUP(A22,【入力用】個人登録票!$A$21:$P$50,8,FALSE)) &amp; IF(ISERROR(VLOOKUP(A22,【入力用】個人登録票!$A$59:$P$127,8,FALSE)),"",VLOOKUP(A22,【入力用】個人登録票!$A$59:$P$127,8,FALSE))</f>
        <v/>
      </c>
      <c r="I22" s="292" t="str">
        <f>IF(ISERROR(VLOOKUP(A22,【入力用】個人登録票!$A$21:$P$50,9,FALSE)),"",VLOOKUP(A22,【入力用】個人登録票!$A$21:$P$50,9,FALSE)) &amp; IF(ISERROR(VLOOKUP(A22,【入力用】個人登録票!$A$59:$P$127,9,FALSE)),"",VLOOKUP(A22,【入力用】個人登録票!$A$59:$P$127,9,FALSE))</f>
        <v/>
      </c>
      <c r="J22" s="570" t="str">
        <f>IF(ISERROR(VLOOKUP(A22,【入力用】個人登録票!$A$21:$P$50,10,FALSE)),"",VLOOKUP(A22,【入力用】個人登録票!$A$21:$P$50,10,FALSE)) &amp; IF(ISERROR(VLOOKUP(A22,【入力用】個人登録票!$A$59:$P$127,10,FALSE)),"",VLOOKUP(A22,【入力用】個人登録票!$A$59:$P$127,10,FALSE))</f>
        <v/>
      </c>
      <c r="K22" s="572"/>
      <c r="L22" s="294" t="str">
        <f>TEXT(IF(ISERROR(VLOOKUP(A22,【入力用】個人登録票!$A$21:$P$50,12,FALSE)),"",VLOOKUP(A22,【入力用】個人登録票!$A$21:$P$50,12,FALSE)) &amp; IF(ISERROR(VLOOKUP(A22,【入力用】個人登録票!$A$59:$P$127,12,FALSE)),"",VLOOKUP(A22,【入力用】個人登録票!$A$59:$P$127,12,FALSE)),"ge.m.d")</f>
        <v/>
      </c>
      <c r="M22" s="295" t="str">
        <f>IF(ISERROR(VLOOKUP(A22,【入力用】個人登録票!$A$21:$P$50,13,FALSE)),"",VLOOKUP(A22,【入力用】個人登録票!$A$21:$P$50,13,FALSE)) &amp; IF(ISERROR(VLOOKUP(A22,【入力用】個人登録票!$A$59:$P$127,13,FALSE)),"",VLOOKUP(A22,【入力用】個人登録票!$A$59:$P$127,13,FALSE))</f>
        <v/>
      </c>
      <c r="N22" s="296" t="str">
        <f>IF(ISERROR(VLOOKUP(A22,【入力用】個人登録票!$A$21:$P$50,14,FALSE)),"",VLOOKUP(A22,【入力用】個人登録票!$A$21:$P$50,14,FALSE)) &amp; IF(ISERROR(VLOOKUP(A22,【入力用】個人登録票!$A$59:$P$127,14,FALSE)),"",VLOOKUP(A22,【入力用】個人登録票!$A$59:$P$127,14,FALSE))</f>
        <v/>
      </c>
      <c r="O22" s="297" t="str">
        <f>IF(ISERROR(VLOOKUP(A22,【入力用】個人登録票!$A$21:$P$50,15,FALSE)),"",VLOOKUP(A22,【入力用】個人登録票!$A$21:$P$50,15,FALSE)) &amp; IF(ISERROR(VLOOKUP(A22,【入力用】個人登録票!$A$59:$P$127,15,FALSE)),"",VLOOKUP(A22,【入力用】個人登録票!$A$59:$P$127,15,FALSE))</f>
        <v/>
      </c>
      <c r="P22" s="298" t="str">
        <f>IF(ISERROR(VLOOKUP(A22,【入力用】個人登録票!$A$21:$P$50,16,FALSE)),"",VLOOKUP(A22,【入力用】個人登録票!$A$21:$P$50,16,FALSE)) &amp; IF(ISERROR(VLOOKUP(A22,【入力用】個人登録票!$A$59:$P$127,16,FALSE)),"",VLOOKUP(A22,【入力用】個人登録票!$A$59:$P$127,16,FALSE))</f>
        <v/>
      </c>
      <c r="R22" s="215">
        <f>IF(ISERROR(VLOOKUP(A22,【入力用】個人登録票!$A$21:$R$50,18,FALSE)),"",VLOOKUP(A22,【入力用】個人登録票!$A$21:$R$50,18,FALSE))</f>
        <v>0</v>
      </c>
    </row>
    <row r="23" spans="1:18" ht="19.75" customHeight="1">
      <c r="A23" s="289" t="str">
        <f>【入力用】個人登録票!A23</f>
        <v>31</v>
      </c>
      <c r="B23" s="290" t="str">
        <f>IF(ISERROR(VLOOKUP(A23,【入力用】個人登録票!$A$21:$P$50,2,FALSE)),"",VLOOKUP(A23,【入力用】個人登録票!$A$21:$P$50,2,FALSE)) &amp; IF(ISERROR(VLOOKUP(A23,【入力用】個人登録票!$A$59:$P$127,2,FALSE)),"",VLOOKUP(A23,【入力用】個人登録票!$A$59:$P$127,2,FALSE))</f>
        <v>31</v>
      </c>
      <c r="C23" s="567" t="str">
        <f>IF(ISERROR(VLOOKUP(A23,【入力用】個人登録票!$A$21:$P$50,3,FALSE)),"",VLOOKUP(A23,【入力用】個人登録票!$A$21:$P$50,3,FALSE)) &amp; IF(ISERROR(VLOOKUP(A23,【入力用】個人登録票!$A$59:$P$127,3,FALSE)),"",VLOOKUP(A23,【入力用】個人登録票!$A$59:$P$127,3,FALSE))</f>
        <v/>
      </c>
      <c r="D23" s="568"/>
      <c r="E23" s="291" t="str">
        <f>IF(ISERROR(VLOOKUP(A23,【入力用】個人登録票!$A$21:$P$50,5,FALSE)),"",VLOOKUP(A23,【入力用】個人登録票!$A$21:$P$50,5,FALSE)) &amp; IF(ISERROR(VLOOKUP(A23,【入力用】個人登録票!$A$59:$P$127,5,FALSE)),"",VLOOKUP(A23,【入力用】個人登録票!$A$59:$P$127,5,FALSE))</f>
        <v/>
      </c>
      <c r="F23" s="569" t="str">
        <f>IF(ISERROR(VLOOKUP(A23,【入力用】個人登録票!$A$21:$P$50,6,FALSE)),"",VLOOKUP(A23,【入力用】個人登録票!$A$21:$P$50,6,FALSE)) &amp; IF(ISERROR(VLOOKUP(A23,【入力用】個人登録票!$A$59:$P$127,6,FALSE)),"",VLOOKUP(A23,【入力用】個人登録票!$A$59:$P$127,6,FALSE))</f>
        <v/>
      </c>
      <c r="G23" s="568"/>
      <c r="H23" s="293" t="str">
        <f>IF(ISERROR(VLOOKUP(A23,【入力用】個人登録票!$A$21:$P$50,8,FALSE)),"",VLOOKUP(A23,【入力用】個人登録票!$A$21:$P$50,8,FALSE)) &amp; IF(ISERROR(VLOOKUP(A23,【入力用】個人登録票!$A$59:$P$127,8,FALSE)),"",VLOOKUP(A23,【入力用】個人登録票!$A$59:$P$127,8,FALSE))</f>
        <v/>
      </c>
      <c r="I23" s="292" t="str">
        <f>IF(ISERROR(VLOOKUP(A23,【入力用】個人登録票!$A$21:$P$50,9,FALSE)),"",VLOOKUP(A23,【入力用】個人登録票!$A$21:$P$50,9,FALSE)) &amp; IF(ISERROR(VLOOKUP(A23,【入力用】個人登録票!$A$59:$P$127,9,FALSE)),"",VLOOKUP(A23,【入力用】個人登録票!$A$59:$P$127,9,FALSE))</f>
        <v/>
      </c>
      <c r="J23" s="570" t="str">
        <f>IF(ISERROR(VLOOKUP(A23,【入力用】個人登録票!$A$21:$P$50,10,FALSE)),"",VLOOKUP(A23,【入力用】個人登録票!$A$21:$P$50,10,FALSE)) &amp; IF(ISERROR(VLOOKUP(A23,【入力用】個人登録票!$A$59:$P$127,10,FALSE)),"",VLOOKUP(A23,【入力用】個人登録票!$A$59:$P$127,10,FALSE))</f>
        <v/>
      </c>
      <c r="K23" s="572"/>
      <c r="L23" s="294" t="str">
        <f>TEXT(IF(ISERROR(VLOOKUP(A23,【入力用】個人登録票!$A$21:$P$50,12,FALSE)),"",VLOOKUP(A23,【入力用】個人登録票!$A$21:$P$50,12,FALSE)) &amp; IF(ISERROR(VLOOKUP(A23,【入力用】個人登録票!$A$59:$P$127,12,FALSE)),"",VLOOKUP(A23,【入力用】個人登録票!$A$59:$P$127,12,FALSE)),"ge.m.d")</f>
        <v/>
      </c>
      <c r="M23" s="295" t="str">
        <f>IF(ISERROR(VLOOKUP(A23,【入力用】個人登録票!$A$21:$P$50,13,FALSE)),"",VLOOKUP(A23,【入力用】個人登録票!$A$21:$P$50,13,FALSE)) &amp; IF(ISERROR(VLOOKUP(A23,【入力用】個人登録票!$A$59:$P$127,13,FALSE)),"",VLOOKUP(A23,【入力用】個人登録票!$A$59:$P$127,13,FALSE))</f>
        <v/>
      </c>
      <c r="N23" s="296" t="str">
        <f>IF(ISERROR(VLOOKUP(A23,【入力用】個人登録票!$A$21:$P$50,14,FALSE)),"",VLOOKUP(A23,【入力用】個人登録票!$A$21:$P$50,14,FALSE)) &amp; IF(ISERROR(VLOOKUP(A23,【入力用】個人登録票!$A$59:$P$127,14,FALSE)),"",VLOOKUP(A23,【入力用】個人登録票!$A$59:$P$127,14,FALSE))</f>
        <v/>
      </c>
      <c r="O23" s="297" t="str">
        <f>IF(ISERROR(VLOOKUP(A23,【入力用】個人登録票!$A$21:$P$50,15,FALSE)),"",VLOOKUP(A23,【入力用】個人登録票!$A$21:$P$50,15,FALSE)) &amp; IF(ISERROR(VLOOKUP(A23,【入力用】個人登録票!$A$59:$P$127,15,FALSE)),"",VLOOKUP(A23,【入力用】個人登録票!$A$59:$P$127,15,FALSE))</f>
        <v/>
      </c>
      <c r="P23" s="298" t="str">
        <f>IF(ISERROR(VLOOKUP(A23,【入力用】個人登録票!$A$21:$P$50,16,FALSE)),"",VLOOKUP(A23,【入力用】個人登録票!$A$21:$P$50,16,FALSE)) &amp; IF(ISERROR(VLOOKUP(A23,【入力用】個人登録票!$A$59:$P$127,16,FALSE)),"",VLOOKUP(A23,【入力用】個人登録票!$A$59:$P$127,16,FALSE))</f>
        <v/>
      </c>
      <c r="R23" s="215">
        <f>IF(ISERROR(VLOOKUP(A23,【入力用】個人登録票!$A$21:$R$50,18,FALSE)),"",VLOOKUP(A23,【入力用】個人登録票!$A$21:$R$50,18,FALSE))</f>
        <v>0</v>
      </c>
    </row>
    <row r="24" spans="1:18" ht="19.75" customHeight="1">
      <c r="A24" s="289" t="str">
        <f>【入力用】個人登録票!A24</f>
        <v>32</v>
      </c>
      <c r="B24" s="290" t="str">
        <f>IF(ISERROR(VLOOKUP(A24,【入力用】個人登録票!$A$21:$P$50,2,FALSE)),"",VLOOKUP(A24,【入力用】個人登録票!$A$21:$P$50,2,FALSE)) &amp; IF(ISERROR(VLOOKUP(A24,【入力用】個人登録票!$A$59:$P$127,2,FALSE)),"",VLOOKUP(A24,【入力用】個人登録票!$A$59:$P$127,2,FALSE))</f>
        <v>32</v>
      </c>
      <c r="C24" s="567" t="str">
        <f>IF(ISERROR(VLOOKUP(A24,【入力用】個人登録票!$A$21:$P$50,3,FALSE)),"",VLOOKUP(A24,【入力用】個人登録票!$A$21:$P$50,3,FALSE)) &amp; IF(ISERROR(VLOOKUP(A24,【入力用】個人登録票!$A$59:$P$127,3,FALSE)),"",VLOOKUP(A24,【入力用】個人登録票!$A$59:$P$127,3,FALSE))</f>
        <v/>
      </c>
      <c r="D24" s="568"/>
      <c r="E24" s="291" t="str">
        <f>IF(ISERROR(VLOOKUP(A24,【入力用】個人登録票!$A$21:$P$50,5,FALSE)),"",VLOOKUP(A24,【入力用】個人登録票!$A$21:$P$50,5,FALSE)) &amp; IF(ISERROR(VLOOKUP(A24,【入力用】個人登録票!$A$59:$P$127,5,FALSE)),"",VLOOKUP(A24,【入力用】個人登録票!$A$59:$P$127,5,FALSE))</f>
        <v/>
      </c>
      <c r="F24" s="569" t="str">
        <f>IF(ISERROR(VLOOKUP(A24,【入力用】個人登録票!$A$21:$P$50,6,FALSE)),"",VLOOKUP(A24,【入力用】個人登録票!$A$21:$P$50,6,FALSE)) &amp; IF(ISERROR(VLOOKUP(A24,【入力用】個人登録票!$A$59:$P$127,6,FALSE)),"",VLOOKUP(A24,【入力用】個人登録票!$A$59:$P$127,6,FALSE))</f>
        <v/>
      </c>
      <c r="G24" s="568"/>
      <c r="H24" s="293" t="str">
        <f>IF(ISERROR(VLOOKUP(A24,【入力用】個人登録票!$A$21:$P$50,8,FALSE)),"",VLOOKUP(A24,【入力用】個人登録票!$A$21:$P$50,8,FALSE)) &amp; IF(ISERROR(VLOOKUP(A24,【入力用】個人登録票!$A$59:$P$127,8,FALSE)),"",VLOOKUP(A24,【入力用】個人登録票!$A$59:$P$127,8,FALSE))</f>
        <v/>
      </c>
      <c r="I24" s="292" t="str">
        <f>IF(ISERROR(VLOOKUP(A24,【入力用】個人登録票!$A$21:$P$50,9,FALSE)),"",VLOOKUP(A24,【入力用】個人登録票!$A$21:$P$50,9,FALSE)) &amp; IF(ISERROR(VLOOKUP(A24,【入力用】個人登録票!$A$59:$P$127,9,FALSE)),"",VLOOKUP(A24,【入力用】個人登録票!$A$59:$P$127,9,FALSE))</f>
        <v/>
      </c>
      <c r="J24" s="570" t="str">
        <f>IF(ISERROR(VLOOKUP(A24,【入力用】個人登録票!$A$21:$P$50,10,FALSE)),"",VLOOKUP(A24,【入力用】個人登録票!$A$21:$P$50,10,FALSE)) &amp; IF(ISERROR(VLOOKUP(A24,【入力用】個人登録票!$A$59:$P$127,10,FALSE)),"",VLOOKUP(A24,【入力用】個人登録票!$A$59:$P$127,10,FALSE))</f>
        <v/>
      </c>
      <c r="K24" s="572"/>
      <c r="L24" s="294" t="str">
        <f>TEXT(IF(ISERROR(VLOOKUP(A24,【入力用】個人登録票!$A$21:$P$50,12,FALSE)),"",VLOOKUP(A24,【入力用】個人登録票!$A$21:$P$50,12,FALSE)) &amp; IF(ISERROR(VLOOKUP(A24,【入力用】個人登録票!$A$59:$P$127,12,FALSE)),"",VLOOKUP(A24,【入力用】個人登録票!$A$59:$P$127,12,FALSE)),"ge.m.d")</f>
        <v/>
      </c>
      <c r="M24" s="295" t="str">
        <f>IF(ISERROR(VLOOKUP(A24,【入力用】個人登録票!$A$21:$P$50,13,FALSE)),"",VLOOKUP(A24,【入力用】個人登録票!$A$21:$P$50,13,FALSE)) &amp; IF(ISERROR(VLOOKUP(A24,【入力用】個人登録票!$A$59:$P$127,13,FALSE)),"",VLOOKUP(A24,【入力用】個人登録票!$A$59:$P$127,13,FALSE))</f>
        <v/>
      </c>
      <c r="N24" s="296" t="str">
        <f>IF(ISERROR(VLOOKUP(A24,【入力用】個人登録票!$A$21:$P$50,14,FALSE)),"",VLOOKUP(A24,【入力用】個人登録票!$A$21:$P$50,14,FALSE)) &amp; IF(ISERROR(VLOOKUP(A24,【入力用】個人登録票!$A$59:$P$127,14,FALSE)),"",VLOOKUP(A24,【入力用】個人登録票!$A$59:$P$127,14,FALSE))</f>
        <v/>
      </c>
      <c r="O24" s="297" t="str">
        <f>IF(ISERROR(VLOOKUP(A24,【入力用】個人登録票!$A$21:$P$50,15,FALSE)),"",VLOOKUP(A24,【入力用】個人登録票!$A$21:$P$50,15,FALSE)) &amp; IF(ISERROR(VLOOKUP(A24,【入力用】個人登録票!$A$59:$P$127,15,FALSE)),"",VLOOKUP(A24,【入力用】個人登録票!$A$59:$P$127,15,FALSE))</f>
        <v/>
      </c>
      <c r="P24" s="298" t="str">
        <f>IF(ISERROR(VLOOKUP(A24,【入力用】個人登録票!$A$21:$P$50,16,FALSE)),"",VLOOKUP(A24,【入力用】個人登録票!$A$21:$P$50,16,FALSE)) &amp; IF(ISERROR(VLOOKUP(A24,【入力用】個人登録票!$A$59:$P$127,16,FALSE)),"",VLOOKUP(A24,【入力用】個人登録票!$A$59:$P$127,16,FALSE))</f>
        <v/>
      </c>
      <c r="R24" s="215">
        <f>IF(ISERROR(VLOOKUP(A24,【入力用】個人登録票!$A$21:$R$50,18,FALSE)),"",VLOOKUP(A24,【入力用】個人登録票!$A$21:$R$50,18,FALSE))</f>
        <v>0</v>
      </c>
    </row>
    <row r="25" spans="1:18" ht="19.75" customHeight="1">
      <c r="A25" s="289" t="str">
        <f>【入力用】個人登録票!A25</f>
        <v>01</v>
      </c>
      <c r="B25" s="290" t="str">
        <f>IF(ISERROR(VLOOKUP(A25,【入力用】個人登録票!$A$21:$P$50,2,FALSE)),"",VLOOKUP(A25,【入力用】個人登録票!$A$21:$P$50,2,FALSE)) &amp; IF(ISERROR(VLOOKUP(A25,【入力用】個人登録票!$A$59:$P$127,2,FALSE)),"",VLOOKUP(A25,【入力用】個人登録票!$A$59:$P$127,2,FALSE))</f>
        <v/>
      </c>
      <c r="C25" s="567" t="str">
        <f>IF(ISERROR(VLOOKUP(A25,【入力用】個人登録票!$A$21:$P$50,3,FALSE)),"",VLOOKUP(A25,【入力用】個人登録票!$A$21:$P$50,3,FALSE)) &amp; IF(ISERROR(VLOOKUP(A25,【入力用】個人登録票!$A$59:$P$127,3,FALSE)),"",VLOOKUP(A25,【入力用】個人登録票!$A$59:$P$127,3,FALSE))</f>
        <v/>
      </c>
      <c r="D25" s="568"/>
      <c r="E25" s="291" t="str">
        <f>IF(ISERROR(VLOOKUP(A25,【入力用】個人登録票!$A$21:$P$50,5,FALSE)),"",VLOOKUP(A25,【入力用】個人登録票!$A$21:$P$50,5,FALSE)) &amp; IF(ISERROR(VLOOKUP(A25,【入力用】個人登録票!$A$59:$P$127,5,FALSE)),"",VLOOKUP(A25,【入力用】個人登録票!$A$59:$P$127,5,FALSE))</f>
        <v/>
      </c>
      <c r="F25" s="569" t="str">
        <f>IF(ISERROR(VLOOKUP(A25,【入力用】個人登録票!$A$21:$P$50,6,FALSE)),"",VLOOKUP(A25,【入力用】個人登録票!$A$21:$P$50,6,FALSE)) &amp; IF(ISERROR(VLOOKUP(A25,【入力用】個人登録票!$A$59:$P$127,6,FALSE)),"",VLOOKUP(A25,【入力用】個人登録票!$A$59:$P$127,6,FALSE))</f>
        <v/>
      </c>
      <c r="G25" s="568"/>
      <c r="H25" s="293" t="str">
        <f>IF(ISERROR(VLOOKUP(A25,【入力用】個人登録票!$A$21:$P$50,8,FALSE)),"",VLOOKUP(A25,【入力用】個人登録票!$A$21:$P$50,8,FALSE)) &amp; IF(ISERROR(VLOOKUP(A25,【入力用】個人登録票!$A$59:$P$127,8,FALSE)),"",VLOOKUP(A25,【入力用】個人登録票!$A$59:$P$127,8,FALSE))</f>
        <v/>
      </c>
      <c r="I25" s="292" t="str">
        <f>IF(ISERROR(VLOOKUP(A25,【入力用】個人登録票!$A$21:$P$50,9,FALSE)),"",VLOOKUP(A25,【入力用】個人登録票!$A$21:$P$50,9,FALSE)) &amp; IF(ISERROR(VLOOKUP(A25,【入力用】個人登録票!$A$59:$P$127,9,FALSE)),"",VLOOKUP(A25,【入力用】個人登録票!$A$59:$P$127,9,FALSE))</f>
        <v/>
      </c>
      <c r="J25" s="570" t="str">
        <f>IF(ISERROR(VLOOKUP(A25,【入力用】個人登録票!$A$21:$P$50,10,FALSE)),"",VLOOKUP(A25,【入力用】個人登録票!$A$21:$P$50,10,FALSE)) &amp; IF(ISERROR(VLOOKUP(A25,【入力用】個人登録票!$A$59:$P$127,10,FALSE)),"",VLOOKUP(A25,【入力用】個人登録票!$A$59:$P$127,10,FALSE))</f>
        <v/>
      </c>
      <c r="K25" s="572"/>
      <c r="L25" s="294" t="str">
        <f>TEXT(IF(ISERROR(VLOOKUP(A25,【入力用】個人登録票!$A$21:$P$50,12,FALSE)),"",VLOOKUP(A25,【入力用】個人登録票!$A$21:$P$50,12,FALSE)) &amp; IF(ISERROR(VLOOKUP(A25,【入力用】個人登録票!$A$59:$P$127,12,FALSE)),"",VLOOKUP(A25,【入力用】個人登録票!$A$59:$P$127,12,FALSE)),"ge.m.d")</f>
        <v/>
      </c>
      <c r="M25" s="295" t="str">
        <f>IF(ISERROR(VLOOKUP(A25,【入力用】個人登録票!$A$21:$P$50,13,FALSE)),"",VLOOKUP(A25,【入力用】個人登録票!$A$21:$P$50,13,FALSE)) &amp; IF(ISERROR(VLOOKUP(A25,【入力用】個人登録票!$A$59:$P$127,13,FALSE)),"",VLOOKUP(A25,【入力用】個人登録票!$A$59:$P$127,13,FALSE))</f>
        <v/>
      </c>
      <c r="N25" s="296" t="str">
        <f>IF(ISERROR(VLOOKUP(A25,【入力用】個人登録票!$A$21:$P$50,14,FALSE)),"",VLOOKUP(A25,【入力用】個人登録票!$A$21:$P$50,14,FALSE)) &amp; IF(ISERROR(VLOOKUP(A25,【入力用】個人登録票!$A$59:$P$127,14,FALSE)),"",VLOOKUP(A25,【入力用】個人登録票!$A$59:$P$127,14,FALSE))</f>
        <v/>
      </c>
      <c r="O25" s="297" t="str">
        <f>IF(ISERROR(VLOOKUP(A25,【入力用】個人登録票!$A$21:$P$50,15,FALSE)),"",VLOOKUP(A25,【入力用】個人登録票!$A$21:$P$50,15,FALSE)) &amp; IF(ISERROR(VLOOKUP(A25,【入力用】個人登録票!$A$59:$P$127,15,FALSE)),"",VLOOKUP(A25,【入力用】個人登録票!$A$59:$P$127,15,FALSE))</f>
        <v/>
      </c>
      <c r="P25" s="298" t="str">
        <f>IF(ISERROR(VLOOKUP(A25,【入力用】個人登録票!$A$21:$P$50,16,FALSE)),"",VLOOKUP(A25,【入力用】個人登録票!$A$21:$P$50,16,FALSE)) &amp; IF(ISERROR(VLOOKUP(A25,【入力用】個人登録票!$A$59:$P$127,16,FALSE)),"",VLOOKUP(A25,【入力用】個人登録票!$A$59:$P$127,16,FALSE))</f>
        <v/>
      </c>
      <c r="R25" s="215">
        <f>IF(ISERROR(VLOOKUP(A25,【入力用】個人登録票!$A$21:$R$50,18,FALSE)),"",VLOOKUP(A25,【入力用】個人登録票!$A$21:$R$50,18,FALSE))</f>
        <v>0</v>
      </c>
    </row>
    <row r="26" spans="1:18" ht="19.75" customHeight="1">
      <c r="A26" s="289" t="str">
        <f>【入力用】個人登録票!A26</f>
        <v>02</v>
      </c>
      <c r="B26" s="290" t="str">
        <f>IF(ISERROR(VLOOKUP(A26,【入力用】個人登録票!$A$21:$P$50,2,FALSE)),"",VLOOKUP(A26,【入力用】個人登録票!$A$21:$P$50,2,FALSE)) &amp; IF(ISERROR(VLOOKUP(A26,【入力用】個人登録票!$A$59:$P$127,2,FALSE)),"",VLOOKUP(A26,【入力用】個人登録票!$A$59:$P$127,2,FALSE))</f>
        <v/>
      </c>
      <c r="C26" s="567" t="str">
        <f>IF(ISERROR(VLOOKUP(A26,【入力用】個人登録票!$A$21:$P$50,3,FALSE)),"",VLOOKUP(A26,【入力用】個人登録票!$A$21:$P$50,3,FALSE)) &amp; IF(ISERROR(VLOOKUP(A26,【入力用】個人登録票!$A$59:$P$127,3,FALSE)),"",VLOOKUP(A26,【入力用】個人登録票!$A$59:$P$127,3,FALSE))</f>
        <v/>
      </c>
      <c r="D26" s="568"/>
      <c r="E26" s="291" t="str">
        <f>IF(ISERROR(VLOOKUP(A26,【入力用】個人登録票!$A$21:$P$50,5,FALSE)),"",VLOOKUP(A26,【入力用】個人登録票!$A$21:$P$50,5,FALSE)) &amp; IF(ISERROR(VLOOKUP(A26,【入力用】個人登録票!$A$59:$P$127,5,FALSE)),"",VLOOKUP(A26,【入力用】個人登録票!$A$59:$P$127,5,FALSE))</f>
        <v/>
      </c>
      <c r="F26" s="569" t="str">
        <f>IF(ISERROR(VLOOKUP(A26,【入力用】個人登録票!$A$21:$P$50,6,FALSE)),"",VLOOKUP(A26,【入力用】個人登録票!$A$21:$P$50,6,FALSE)) &amp; IF(ISERROR(VLOOKUP(A26,【入力用】個人登録票!$A$59:$P$127,6,FALSE)),"",VLOOKUP(A26,【入力用】個人登録票!$A$59:$P$127,6,FALSE))</f>
        <v/>
      </c>
      <c r="G26" s="568"/>
      <c r="H26" s="293" t="str">
        <f>IF(ISERROR(VLOOKUP(A26,【入力用】個人登録票!$A$21:$P$50,8,FALSE)),"",VLOOKUP(A26,【入力用】個人登録票!$A$21:$P$50,8,FALSE)) &amp; IF(ISERROR(VLOOKUP(A26,【入力用】個人登録票!$A$59:$P$127,8,FALSE)),"",VLOOKUP(A26,【入力用】個人登録票!$A$59:$P$127,8,FALSE))</f>
        <v/>
      </c>
      <c r="I26" s="292" t="str">
        <f>IF(ISERROR(VLOOKUP(A26,【入力用】個人登録票!$A$21:$P$50,9,FALSE)),"",VLOOKUP(A26,【入力用】個人登録票!$A$21:$P$50,9,FALSE)) &amp; IF(ISERROR(VLOOKUP(A26,【入力用】個人登録票!$A$59:$P$127,9,FALSE)),"",VLOOKUP(A26,【入力用】個人登録票!$A$59:$P$127,9,FALSE))</f>
        <v/>
      </c>
      <c r="J26" s="570" t="str">
        <f>IF(ISERROR(VLOOKUP(A26,【入力用】個人登録票!$A$21:$P$50,10,FALSE)),"",VLOOKUP(A26,【入力用】個人登録票!$A$21:$P$50,10,FALSE)) &amp; IF(ISERROR(VLOOKUP(A26,【入力用】個人登録票!$A$59:$P$127,10,FALSE)),"",VLOOKUP(A26,【入力用】個人登録票!$A$59:$P$127,10,FALSE))</f>
        <v/>
      </c>
      <c r="K26" s="572"/>
      <c r="L26" s="294" t="str">
        <f>TEXT(IF(ISERROR(VLOOKUP(A26,【入力用】個人登録票!$A$21:$P$50,12,FALSE)),"",VLOOKUP(A26,【入力用】個人登録票!$A$21:$P$50,12,FALSE)) &amp; IF(ISERROR(VLOOKUP(A26,【入力用】個人登録票!$A$59:$P$127,12,FALSE)),"",VLOOKUP(A26,【入力用】個人登録票!$A$59:$P$127,12,FALSE)),"ge.m.d")</f>
        <v/>
      </c>
      <c r="M26" s="295" t="str">
        <f>IF(ISERROR(VLOOKUP(A26,【入力用】個人登録票!$A$21:$P$50,13,FALSE)),"",VLOOKUP(A26,【入力用】個人登録票!$A$21:$P$50,13,FALSE)) &amp; IF(ISERROR(VLOOKUP(A26,【入力用】個人登録票!$A$59:$P$127,13,FALSE)),"",VLOOKUP(A26,【入力用】個人登録票!$A$59:$P$127,13,FALSE))</f>
        <v/>
      </c>
      <c r="N26" s="296" t="str">
        <f>IF(ISERROR(VLOOKUP(A26,【入力用】個人登録票!$A$21:$P$50,14,FALSE)),"",VLOOKUP(A26,【入力用】個人登録票!$A$21:$P$50,14,FALSE)) &amp; IF(ISERROR(VLOOKUP(A26,【入力用】個人登録票!$A$59:$P$127,14,FALSE)),"",VLOOKUP(A26,【入力用】個人登録票!$A$59:$P$127,14,FALSE))</f>
        <v/>
      </c>
      <c r="O26" s="297" t="str">
        <f>IF(ISERROR(VLOOKUP(A26,【入力用】個人登録票!$A$21:$P$50,15,FALSE)),"",VLOOKUP(A26,【入力用】個人登録票!$A$21:$P$50,15,FALSE)) &amp; IF(ISERROR(VLOOKUP(A26,【入力用】個人登録票!$A$59:$P$127,15,FALSE)),"",VLOOKUP(A26,【入力用】個人登録票!$A$59:$P$127,15,FALSE))</f>
        <v/>
      </c>
      <c r="P26" s="298" t="str">
        <f>IF(ISERROR(VLOOKUP(A26,【入力用】個人登録票!$A$21:$P$50,16,FALSE)),"",VLOOKUP(A26,【入力用】個人登録票!$A$21:$P$50,16,FALSE)) &amp; IF(ISERROR(VLOOKUP(A26,【入力用】個人登録票!$A$59:$P$127,16,FALSE)),"",VLOOKUP(A26,【入力用】個人登録票!$A$59:$P$127,16,FALSE))</f>
        <v/>
      </c>
      <c r="R26" s="215">
        <f>IF(ISERROR(VLOOKUP(A26,【入力用】個人登録票!$A$21:$R$50,18,FALSE)),"",VLOOKUP(A26,【入力用】個人登録票!$A$21:$R$50,18,FALSE))</f>
        <v>0</v>
      </c>
    </row>
    <row r="27" spans="1:18" ht="19.75" customHeight="1">
      <c r="A27" s="289" t="str">
        <f>【入力用】個人登録票!A27</f>
        <v>03</v>
      </c>
      <c r="B27" s="290" t="str">
        <f>IF(ISERROR(VLOOKUP(A27,【入力用】個人登録票!$A$21:$P$50,2,FALSE)),"",VLOOKUP(A27,【入力用】個人登録票!$A$21:$P$50,2,FALSE)) &amp; IF(ISERROR(VLOOKUP(A27,【入力用】個人登録票!$A$59:$P$127,2,FALSE)),"",VLOOKUP(A27,【入力用】個人登録票!$A$59:$P$127,2,FALSE))</f>
        <v/>
      </c>
      <c r="C27" s="567" t="str">
        <f>IF(ISERROR(VLOOKUP(A27,【入力用】個人登録票!$A$21:$P$50,3,FALSE)),"",VLOOKUP(A27,【入力用】個人登録票!$A$21:$P$50,3,FALSE)) &amp; IF(ISERROR(VLOOKUP(A27,【入力用】個人登録票!$A$59:$P$127,3,FALSE)),"",VLOOKUP(A27,【入力用】個人登録票!$A$59:$P$127,3,FALSE))</f>
        <v/>
      </c>
      <c r="D27" s="568"/>
      <c r="E27" s="291" t="str">
        <f>IF(ISERROR(VLOOKUP(A27,【入力用】個人登録票!$A$21:$P$50,5,FALSE)),"",VLOOKUP(A27,【入力用】個人登録票!$A$21:$P$50,5,FALSE)) &amp; IF(ISERROR(VLOOKUP(A27,【入力用】個人登録票!$A$59:$P$127,5,FALSE)),"",VLOOKUP(A27,【入力用】個人登録票!$A$59:$P$127,5,FALSE))</f>
        <v/>
      </c>
      <c r="F27" s="569" t="str">
        <f>IF(ISERROR(VLOOKUP(A27,【入力用】個人登録票!$A$21:$P$50,6,FALSE)),"",VLOOKUP(A27,【入力用】個人登録票!$A$21:$P$50,6,FALSE)) &amp; IF(ISERROR(VLOOKUP(A27,【入力用】個人登録票!$A$59:$P$127,6,FALSE)),"",VLOOKUP(A27,【入力用】個人登録票!$A$59:$P$127,6,FALSE))</f>
        <v/>
      </c>
      <c r="G27" s="568"/>
      <c r="H27" s="293" t="str">
        <f>IF(ISERROR(VLOOKUP(A27,【入力用】個人登録票!$A$21:$P$50,8,FALSE)),"",VLOOKUP(A27,【入力用】個人登録票!$A$21:$P$50,8,FALSE)) &amp; IF(ISERROR(VLOOKUP(A27,【入力用】個人登録票!$A$59:$P$127,8,FALSE)),"",VLOOKUP(A27,【入力用】個人登録票!$A$59:$P$127,8,FALSE))</f>
        <v/>
      </c>
      <c r="I27" s="292" t="str">
        <f>IF(ISERROR(VLOOKUP(A27,【入力用】個人登録票!$A$21:$P$50,9,FALSE)),"",VLOOKUP(A27,【入力用】個人登録票!$A$21:$P$50,9,FALSE)) &amp; IF(ISERROR(VLOOKUP(A27,【入力用】個人登録票!$A$59:$P$127,9,FALSE)),"",VLOOKUP(A27,【入力用】個人登録票!$A$59:$P$127,9,FALSE))</f>
        <v/>
      </c>
      <c r="J27" s="570" t="str">
        <f>IF(ISERROR(VLOOKUP(A27,【入力用】個人登録票!$A$21:$P$50,10,FALSE)),"",VLOOKUP(A27,【入力用】個人登録票!$A$21:$P$50,10,FALSE)) &amp; IF(ISERROR(VLOOKUP(A27,【入力用】個人登録票!$A$59:$P$127,10,FALSE)),"",VLOOKUP(A27,【入力用】個人登録票!$A$59:$P$127,10,FALSE))</f>
        <v/>
      </c>
      <c r="K27" s="572"/>
      <c r="L27" s="294" t="str">
        <f>TEXT(IF(ISERROR(VLOOKUP(A27,【入力用】個人登録票!$A$21:$P$50,12,FALSE)),"",VLOOKUP(A27,【入力用】個人登録票!$A$21:$P$50,12,FALSE)) &amp; IF(ISERROR(VLOOKUP(A27,【入力用】個人登録票!$A$59:$P$127,12,FALSE)),"",VLOOKUP(A27,【入力用】個人登録票!$A$59:$P$127,12,FALSE)),"ge.m.d")</f>
        <v/>
      </c>
      <c r="M27" s="295" t="str">
        <f>IF(ISERROR(VLOOKUP(A27,【入力用】個人登録票!$A$21:$P$50,13,FALSE)),"",VLOOKUP(A27,【入力用】個人登録票!$A$21:$P$50,13,FALSE)) &amp; IF(ISERROR(VLOOKUP(A27,【入力用】個人登録票!$A$59:$P$127,13,FALSE)),"",VLOOKUP(A27,【入力用】個人登録票!$A$59:$P$127,13,FALSE))</f>
        <v/>
      </c>
      <c r="N27" s="296" t="str">
        <f>IF(ISERROR(VLOOKUP(A27,【入力用】個人登録票!$A$21:$P$50,14,FALSE)),"",VLOOKUP(A27,【入力用】個人登録票!$A$21:$P$50,14,FALSE)) &amp; IF(ISERROR(VLOOKUP(A27,【入力用】個人登録票!$A$59:$P$127,14,FALSE)),"",VLOOKUP(A27,【入力用】個人登録票!$A$59:$P$127,14,FALSE))</f>
        <v/>
      </c>
      <c r="O27" s="297" t="str">
        <f>IF(ISERROR(VLOOKUP(A27,【入力用】個人登録票!$A$21:$P$50,15,FALSE)),"",VLOOKUP(A27,【入力用】個人登録票!$A$21:$P$50,15,FALSE)) &amp; IF(ISERROR(VLOOKUP(A27,【入力用】個人登録票!$A$59:$P$127,15,FALSE)),"",VLOOKUP(A27,【入力用】個人登録票!$A$59:$P$127,15,FALSE))</f>
        <v/>
      </c>
      <c r="P27" s="298" t="str">
        <f>IF(ISERROR(VLOOKUP(A27,【入力用】個人登録票!$A$21:$P$50,16,FALSE)),"",VLOOKUP(A27,【入力用】個人登録票!$A$21:$P$50,16,FALSE)) &amp; IF(ISERROR(VLOOKUP(A27,【入力用】個人登録票!$A$59:$P$127,16,FALSE)),"",VLOOKUP(A27,【入力用】個人登録票!$A$59:$P$127,16,FALSE))</f>
        <v/>
      </c>
      <c r="R27" s="215">
        <f>IF(ISERROR(VLOOKUP(A27,【入力用】個人登録票!$A$21:$R$50,18,FALSE)),"",VLOOKUP(A27,【入力用】個人登録票!$A$21:$R$50,18,FALSE))</f>
        <v>0</v>
      </c>
    </row>
    <row r="28" spans="1:18" ht="19.75" customHeight="1">
      <c r="A28" s="289" t="str">
        <f>【入力用】個人登録票!A28</f>
        <v>04</v>
      </c>
      <c r="B28" s="290" t="str">
        <f>IF(ISERROR(VLOOKUP(A28,【入力用】個人登録票!$A$21:$P$50,2,FALSE)),"",VLOOKUP(A28,【入力用】個人登録票!$A$21:$P$50,2,FALSE)) &amp; IF(ISERROR(VLOOKUP(A28,【入力用】個人登録票!$A$59:$P$127,2,FALSE)),"",VLOOKUP(A28,【入力用】個人登録票!$A$59:$P$127,2,FALSE))</f>
        <v/>
      </c>
      <c r="C28" s="567" t="str">
        <f>IF(ISERROR(VLOOKUP(A28,【入力用】個人登録票!$A$21:$P$50,3,FALSE)),"",VLOOKUP(A28,【入力用】個人登録票!$A$21:$P$50,3,FALSE)) &amp; IF(ISERROR(VLOOKUP(A28,【入力用】個人登録票!$A$59:$P$127,3,FALSE)),"",VLOOKUP(A28,【入力用】個人登録票!$A$59:$P$127,3,FALSE))</f>
        <v/>
      </c>
      <c r="D28" s="568"/>
      <c r="E28" s="291" t="str">
        <f>IF(ISERROR(VLOOKUP(A28,【入力用】個人登録票!$A$21:$P$50,5,FALSE)),"",VLOOKUP(A28,【入力用】個人登録票!$A$21:$P$50,5,FALSE)) &amp; IF(ISERROR(VLOOKUP(A28,【入力用】個人登録票!$A$59:$P$127,5,FALSE)),"",VLOOKUP(A28,【入力用】個人登録票!$A$59:$P$127,5,FALSE))</f>
        <v/>
      </c>
      <c r="F28" s="569" t="str">
        <f>IF(ISERROR(VLOOKUP(A28,【入力用】個人登録票!$A$21:$P$50,6,FALSE)),"",VLOOKUP(A28,【入力用】個人登録票!$A$21:$P$50,6,FALSE)) &amp; IF(ISERROR(VLOOKUP(A28,【入力用】個人登録票!$A$59:$P$127,6,FALSE)),"",VLOOKUP(A28,【入力用】個人登録票!$A$59:$P$127,6,FALSE))</f>
        <v/>
      </c>
      <c r="G28" s="568"/>
      <c r="H28" s="293" t="str">
        <f>IF(ISERROR(VLOOKUP(A28,【入力用】個人登録票!$A$21:$P$50,8,FALSE)),"",VLOOKUP(A28,【入力用】個人登録票!$A$21:$P$50,8,FALSE)) &amp; IF(ISERROR(VLOOKUP(A28,【入力用】個人登録票!$A$59:$P$127,8,FALSE)),"",VLOOKUP(A28,【入力用】個人登録票!$A$59:$P$127,8,FALSE))</f>
        <v/>
      </c>
      <c r="I28" s="292" t="str">
        <f>IF(ISERROR(VLOOKUP(A28,【入力用】個人登録票!$A$21:$P$50,9,FALSE)),"",VLOOKUP(A28,【入力用】個人登録票!$A$21:$P$50,9,FALSE)) &amp; IF(ISERROR(VLOOKUP(A28,【入力用】個人登録票!$A$59:$P$127,9,FALSE)),"",VLOOKUP(A28,【入力用】個人登録票!$A$59:$P$127,9,FALSE))</f>
        <v/>
      </c>
      <c r="J28" s="570" t="str">
        <f>IF(ISERROR(VLOOKUP(A28,【入力用】個人登録票!$A$21:$P$50,10,FALSE)),"",VLOOKUP(A28,【入力用】個人登録票!$A$21:$P$50,10,FALSE)) &amp; IF(ISERROR(VLOOKUP(A28,【入力用】個人登録票!$A$59:$P$127,10,FALSE)),"",VLOOKUP(A28,【入力用】個人登録票!$A$59:$P$127,10,FALSE))</f>
        <v/>
      </c>
      <c r="K28" s="572"/>
      <c r="L28" s="294" t="str">
        <f>TEXT(IF(ISERROR(VLOOKUP(A28,【入力用】個人登録票!$A$21:$P$50,12,FALSE)),"",VLOOKUP(A28,【入力用】個人登録票!$A$21:$P$50,12,FALSE)) &amp; IF(ISERROR(VLOOKUP(A28,【入力用】個人登録票!$A$59:$P$127,12,FALSE)),"",VLOOKUP(A28,【入力用】個人登録票!$A$59:$P$127,12,FALSE)),"ge.m.d")</f>
        <v/>
      </c>
      <c r="M28" s="295" t="str">
        <f>IF(ISERROR(VLOOKUP(A28,【入力用】個人登録票!$A$21:$P$50,13,FALSE)),"",VLOOKUP(A28,【入力用】個人登録票!$A$21:$P$50,13,FALSE)) &amp; IF(ISERROR(VLOOKUP(A28,【入力用】個人登録票!$A$59:$P$127,13,FALSE)),"",VLOOKUP(A28,【入力用】個人登録票!$A$59:$P$127,13,FALSE))</f>
        <v/>
      </c>
      <c r="N28" s="296" t="str">
        <f>IF(ISERROR(VLOOKUP(A28,【入力用】個人登録票!$A$21:$P$50,14,FALSE)),"",VLOOKUP(A28,【入力用】個人登録票!$A$21:$P$50,14,FALSE)) &amp; IF(ISERROR(VLOOKUP(A28,【入力用】個人登録票!$A$59:$P$127,14,FALSE)),"",VLOOKUP(A28,【入力用】個人登録票!$A$59:$P$127,14,FALSE))</f>
        <v/>
      </c>
      <c r="O28" s="297" t="str">
        <f>IF(ISERROR(VLOOKUP(A28,【入力用】個人登録票!$A$21:$P$50,15,FALSE)),"",VLOOKUP(A28,【入力用】個人登録票!$A$21:$P$50,15,FALSE)) &amp; IF(ISERROR(VLOOKUP(A28,【入力用】個人登録票!$A$59:$P$127,15,FALSE)),"",VLOOKUP(A28,【入力用】個人登録票!$A$59:$P$127,15,FALSE))</f>
        <v/>
      </c>
      <c r="P28" s="298" t="str">
        <f>IF(ISERROR(VLOOKUP(A28,【入力用】個人登録票!$A$21:$P$50,16,FALSE)),"",VLOOKUP(A28,【入力用】個人登録票!$A$21:$P$50,16,FALSE)) &amp; IF(ISERROR(VLOOKUP(A28,【入力用】個人登録票!$A$59:$P$127,16,FALSE)),"",VLOOKUP(A28,【入力用】個人登録票!$A$59:$P$127,16,FALSE))</f>
        <v/>
      </c>
      <c r="R28" s="215">
        <f>IF(ISERROR(VLOOKUP(A28,【入力用】個人登録票!$A$21:$R$50,18,FALSE)),"",VLOOKUP(A28,【入力用】個人登録票!$A$21:$R$50,18,FALSE))</f>
        <v>0</v>
      </c>
    </row>
    <row r="29" spans="1:18" ht="19.75" customHeight="1">
      <c r="A29" s="289" t="str">
        <f>【入力用】個人登録票!A29</f>
        <v>05</v>
      </c>
      <c r="B29" s="290" t="str">
        <f>IF(ISERROR(VLOOKUP(A29,【入力用】個人登録票!$A$21:$P$50,2,FALSE)),"",VLOOKUP(A29,【入力用】個人登録票!$A$21:$P$50,2,FALSE)) &amp; IF(ISERROR(VLOOKUP(A29,【入力用】個人登録票!$A$59:$P$127,2,FALSE)),"",VLOOKUP(A29,【入力用】個人登録票!$A$59:$P$127,2,FALSE))</f>
        <v/>
      </c>
      <c r="C29" s="567" t="str">
        <f>IF(ISERROR(VLOOKUP(A29,【入力用】個人登録票!$A$21:$P$50,3,FALSE)),"",VLOOKUP(A29,【入力用】個人登録票!$A$21:$P$50,3,FALSE)) &amp; IF(ISERROR(VLOOKUP(A29,【入力用】個人登録票!$A$59:$P$127,3,FALSE)),"",VLOOKUP(A29,【入力用】個人登録票!$A$59:$P$127,3,FALSE))</f>
        <v/>
      </c>
      <c r="D29" s="568"/>
      <c r="E29" s="291" t="str">
        <f>IF(ISERROR(VLOOKUP(A29,【入力用】個人登録票!$A$21:$P$50,5,FALSE)),"",VLOOKUP(A29,【入力用】個人登録票!$A$21:$P$50,5,FALSE)) &amp; IF(ISERROR(VLOOKUP(A29,【入力用】個人登録票!$A$59:$P$127,5,FALSE)),"",VLOOKUP(A29,【入力用】個人登録票!$A$59:$P$127,5,FALSE))</f>
        <v/>
      </c>
      <c r="F29" s="569" t="str">
        <f>IF(ISERROR(VLOOKUP(A29,【入力用】個人登録票!$A$21:$P$50,6,FALSE)),"",VLOOKUP(A29,【入力用】個人登録票!$A$21:$P$50,6,FALSE)) &amp; IF(ISERROR(VLOOKUP(A29,【入力用】個人登録票!$A$59:$P$127,6,FALSE)),"",VLOOKUP(A29,【入力用】個人登録票!$A$59:$P$127,6,FALSE))</f>
        <v/>
      </c>
      <c r="G29" s="568"/>
      <c r="H29" s="293" t="str">
        <f>IF(ISERROR(VLOOKUP(A29,【入力用】個人登録票!$A$21:$P$50,8,FALSE)),"",VLOOKUP(A29,【入力用】個人登録票!$A$21:$P$50,8,FALSE)) &amp; IF(ISERROR(VLOOKUP(A29,【入力用】個人登録票!$A$59:$P$127,8,FALSE)),"",VLOOKUP(A29,【入力用】個人登録票!$A$59:$P$127,8,FALSE))</f>
        <v/>
      </c>
      <c r="I29" s="292" t="str">
        <f>IF(ISERROR(VLOOKUP(A29,【入力用】個人登録票!$A$21:$P$50,9,FALSE)),"",VLOOKUP(A29,【入力用】個人登録票!$A$21:$P$50,9,FALSE)) &amp; IF(ISERROR(VLOOKUP(A29,【入力用】個人登録票!$A$59:$P$127,9,FALSE)),"",VLOOKUP(A29,【入力用】個人登録票!$A$59:$P$127,9,FALSE))</f>
        <v/>
      </c>
      <c r="J29" s="570" t="str">
        <f>IF(ISERROR(VLOOKUP(A29,【入力用】個人登録票!$A$21:$P$50,10,FALSE)),"",VLOOKUP(A29,【入力用】個人登録票!$A$21:$P$50,10,FALSE)) &amp; IF(ISERROR(VLOOKUP(A29,【入力用】個人登録票!$A$59:$P$127,10,FALSE)),"",VLOOKUP(A29,【入力用】個人登録票!$A$59:$P$127,10,FALSE))</f>
        <v/>
      </c>
      <c r="K29" s="572"/>
      <c r="L29" s="294" t="str">
        <f>TEXT(IF(ISERROR(VLOOKUP(A29,【入力用】個人登録票!$A$21:$P$50,12,FALSE)),"",VLOOKUP(A29,【入力用】個人登録票!$A$21:$P$50,12,FALSE)) &amp; IF(ISERROR(VLOOKUP(A29,【入力用】個人登録票!$A$59:$P$127,12,FALSE)),"",VLOOKUP(A29,【入力用】個人登録票!$A$59:$P$127,12,FALSE)),"ge.m.d")</f>
        <v/>
      </c>
      <c r="M29" s="295" t="str">
        <f>IF(ISERROR(VLOOKUP(A29,【入力用】個人登録票!$A$21:$P$50,13,FALSE)),"",VLOOKUP(A29,【入力用】個人登録票!$A$21:$P$50,13,FALSE)) &amp; IF(ISERROR(VLOOKUP(A29,【入力用】個人登録票!$A$59:$P$127,13,FALSE)),"",VLOOKUP(A29,【入力用】個人登録票!$A$59:$P$127,13,FALSE))</f>
        <v/>
      </c>
      <c r="N29" s="296" t="str">
        <f>IF(ISERROR(VLOOKUP(A29,【入力用】個人登録票!$A$21:$P$50,14,FALSE)),"",VLOOKUP(A29,【入力用】個人登録票!$A$21:$P$50,14,FALSE)) &amp; IF(ISERROR(VLOOKUP(A29,【入力用】個人登録票!$A$59:$P$127,14,FALSE)),"",VLOOKUP(A29,【入力用】個人登録票!$A$59:$P$127,14,FALSE))</f>
        <v/>
      </c>
      <c r="O29" s="297" t="str">
        <f>IF(ISERROR(VLOOKUP(A29,【入力用】個人登録票!$A$21:$P$50,15,FALSE)),"",VLOOKUP(A29,【入力用】個人登録票!$A$21:$P$50,15,FALSE)) &amp; IF(ISERROR(VLOOKUP(A29,【入力用】個人登録票!$A$59:$P$127,15,FALSE)),"",VLOOKUP(A29,【入力用】個人登録票!$A$59:$P$127,15,FALSE))</f>
        <v/>
      </c>
      <c r="P29" s="298" t="str">
        <f>IF(ISERROR(VLOOKUP(A29,【入力用】個人登録票!$A$21:$P$50,16,FALSE)),"",VLOOKUP(A29,【入力用】個人登録票!$A$21:$P$50,16,FALSE)) &amp; IF(ISERROR(VLOOKUP(A29,【入力用】個人登録票!$A$59:$P$127,16,FALSE)),"",VLOOKUP(A29,【入力用】個人登録票!$A$59:$P$127,16,FALSE))</f>
        <v/>
      </c>
      <c r="R29" s="215">
        <f>IF(ISERROR(VLOOKUP(A29,【入力用】個人登録票!$A$21:$R$50,18,FALSE)),"",VLOOKUP(A29,【入力用】個人登録票!$A$21:$R$50,18,FALSE))</f>
        <v>0</v>
      </c>
    </row>
    <row r="30" spans="1:18" ht="19.75" customHeight="1">
      <c r="A30" s="289" t="str">
        <f>【入力用】個人登録票!A30</f>
        <v>06</v>
      </c>
      <c r="B30" s="290" t="str">
        <f>IF(ISERROR(VLOOKUP(A30,【入力用】個人登録票!$A$21:$P$50,2,FALSE)),"",VLOOKUP(A30,【入力用】個人登録票!$A$21:$P$50,2,FALSE)) &amp; IF(ISERROR(VLOOKUP(A30,【入力用】個人登録票!$A$59:$P$127,2,FALSE)),"",VLOOKUP(A30,【入力用】個人登録票!$A$59:$P$127,2,FALSE))</f>
        <v/>
      </c>
      <c r="C30" s="567" t="str">
        <f>IF(ISERROR(VLOOKUP(A30,【入力用】個人登録票!$A$21:$P$50,3,FALSE)),"",VLOOKUP(A30,【入力用】個人登録票!$A$21:$P$50,3,FALSE)) &amp; IF(ISERROR(VLOOKUP(A30,【入力用】個人登録票!$A$59:$P$127,3,FALSE)),"",VLOOKUP(A30,【入力用】個人登録票!$A$59:$P$127,3,FALSE))</f>
        <v/>
      </c>
      <c r="D30" s="568"/>
      <c r="E30" s="291" t="str">
        <f>IF(ISERROR(VLOOKUP(A30,【入力用】個人登録票!$A$21:$P$50,5,FALSE)),"",VLOOKUP(A30,【入力用】個人登録票!$A$21:$P$50,5,FALSE)) &amp; IF(ISERROR(VLOOKUP(A30,【入力用】個人登録票!$A$59:$P$127,5,FALSE)),"",VLOOKUP(A30,【入力用】個人登録票!$A$59:$P$127,5,FALSE))</f>
        <v/>
      </c>
      <c r="F30" s="569" t="str">
        <f>IF(ISERROR(VLOOKUP(A30,【入力用】個人登録票!$A$21:$P$50,6,FALSE)),"",VLOOKUP(A30,【入力用】個人登録票!$A$21:$P$50,6,FALSE)) &amp; IF(ISERROR(VLOOKUP(A30,【入力用】個人登録票!$A$59:$P$127,6,FALSE)),"",VLOOKUP(A30,【入力用】個人登録票!$A$59:$P$127,6,FALSE))</f>
        <v/>
      </c>
      <c r="G30" s="568"/>
      <c r="H30" s="293" t="str">
        <f>IF(ISERROR(VLOOKUP(A30,【入力用】個人登録票!$A$21:$P$50,8,FALSE)),"",VLOOKUP(A30,【入力用】個人登録票!$A$21:$P$50,8,FALSE)) &amp; IF(ISERROR(VLOOKUP(A30,【入力用】個人登録票!$A$59:$P$127,8,FALSE)),"",VLOOKUP(A30,【入力用】個人登録票!$A$59:$P$127,8,FALSE))</f>
        <v/>
      </c>
      <c r="I30" s="292" t="str">
        <f>IF(ISERROR(VLOOKUP(A30,【入力用】個人登録票!$A$21:$P$50,9,FALSE)),"",VLOOKUP(A30,【入力用】個人登録票!$A$21:$P$50,9,FALSE)) &amp; IF(ISERROR(VLOOKUP(A30,【入力用】個人登録票!$A$59:$P$127,9,FALSE)),"",VLOOKUP(A30,【入力用】個人登録票!$A$59:$P$127,9,FALSE))</f>
        <v/>
      </c>
      <c r="J30" s="570" t="str">
        <f>IF(ISERROR(VLOOKUP(A30,【入力用】個人登録票!$A$21:$P$50,10,FALSE)),"",VLOOKUP(A30,【入力用】個人登録票!$A$21:$P$50,10,FALSE)) &amp; IF(ISERROR(VLOOKUP(A30,【入力用】個人登録票!$A$59:$P$127,10,FALSE)),"",VLOOKUP(A30,【入力用】個人登録票!$A$59:$P$127,10,FALSE))</f>
        <v/>
      </c>
      <c r="K30" s="572"/>
      <c r="L30" s="294" t="str">
        <f>TEXT(IF(ISERROR(VLOOKUP(A30,【入力用】個人登録票!$A$21:$P$50,12,FALSE)),"",VLOOKUP(A30,【入力用】個人登録票!$A$21:$P$50,12,FALSE)) &amp; IF(ISERROR(VLOOKUP(A30,【入力用】個人登録票!$A$59:$P$127,12,FALSE)),"",VLOOKUP(A30,【入力用】個人登録票!$A$59:$P$127,12,FALSE)),"ge.m.d")</f>
        <v/>
      </c>
      <c r="M30" s="295" t="str">
        <f>IF(ISERROR(VLOOKUP(A30,【入力用】個人登録票!$A$21:$P$50,13,FALSE)),"",VLOOKUP(A30,【入力用】個人登録票!$A$21:$P$50,13,FALSE)) &amp; IF(ISERROR(VLOOKUP(A30,【入力用】個人登録票!$A$59:$P$127,13,FALSE)),"",VLOOKUP(A30,【入力用】個人登録票!$A$59:$P$127,13,FALSE))</f>
        <v/>
      </c>
      <c r="N30" s="296" t="str">
        <f>IF(ISERROR(VLOOKUP(A30,【入力用】個人登録票!$A$21:$P$50,14,FALSE)),"",VLOOKUP(A30,【入力用】個人登録票!$A$21:$P$50,14,FALSE)) &amp; IF(ISERROR(VLOOKUP(A30,【入力用】個人登録票!$A$59:$P$127,14,FALSE)),"",VLOOKUP(A30,【入力用】個人登録票!$A$59:$P$127,14,FALSE))</f>
        <v/>
      </c>
      <c r="O30" s="297" t="str">
        <f>IF(ISERROR(VLOOKUP(A30,【入力用】個人登録票!$A$21:$P$50,15,FALSE)),"",VLOOKUP(A30,【入力用】個人登録票!$A$21:$P$50,15,FALSE)) &amp; IF(ISERROR(VLOOKUP(A30,【入力用】個人登録票!$A$59:$P$127,15,FALSE)),"",VLOOKUP(A30,【入力用】個人登録票!$A$59:$P$127,15,FALSE))</f>
        <v/>
      </c>
      <c r="P30" s="298" t="str">
        <f>IF(ISERROR(VLOOKUP(A30,【入力用】個人登録票!$A$21:$P$50,16,FALSE)),"",VLOOKUP(A30,【入力用】個人登録票!$A$21:$P$50,16,FALSE)) &amp; IF(ISERROR(VLOOKUP(A30,【入力用】個人登録票!$A$59:$P$127,16,FALSE)),"",VLOOKUP(A30,【入力用】個人登録票!$A$59:$P$127,16,FALSE))</f>
        <v/>
      </c>
      <c r="R30" s="215">
        <f>IF(ISERROR(VLOOKUP(A30,【入力用】個人登録票!$A$21:$R$50,18,FALSE)),"",VLOOKUP(A30,【入力用】個人登録票!$A$21:$R$50,18,FALSE))</f>
        <v>0</v>
      </c>
    </row>
    <row r="31" spans="1:18" ht="19.75" customHeight="1">
      <c r="A31" s="289" t="str">
        <f>【入力用】個人登録票!A31</f>
        <v>07</v>
      </c>
      <c r="B31" s="290" t="str">
        <f>IF(ISERROR(VLOOKUP(A31,【入力用】個人登録票!$A$21:$P$50,2,FALSE)),"",VLOOKUP(A31,【入力用】個人登録票!$A$21:$P$50,2,FALSE)) &amp; IF(ISERROR(VLOOKUP(A31,【入力用】個人登録票!$A$59:$P$127,2,FALSE)),"",VLOOKUP(A31,【入力用】個人登録票!$A$59:$P$127,2,FALSE))</f>
        <v/>
      </c>
      <c r="C31" s="567" t="str">
        <f>IF(ISERROR(VLOOKUP(A31,【入力用】個人登録票!$A$21:$P$50,3,FALSE)),"",VLOOKUP(A31,【入力用】個人登録票!$A$21:$P$50,3,FALSE)) &amp; IF(ISERROR(VLOOKUP(A31,【入力用】個人登録票!$A$59:$P$127,3,FALSE)),"",VLOOKUP(A31,【入力用】個人登録票!$A$59:$P$127,3,FALSE))</f>
        <v/>
      </c>
      <c r="D31" s="568"/>
      <c r="E31" s="291" t="str">
        <f>IF(ISERROR(VLOOKUP(A31,【入力用】個人登録票!$A$21:$P$50,5,FALSE)),"",VLOOKUP(A31,【入力用】個人登録票!$A$21:$P$50,5,FALSE)) &amp; IF(ISERROR(VLOOKUP(A31,【入力用】個人登録票!$A$59:$P$127,5,FALSE)),"",VLOOKUP(A31,【入力用】個人登録票!$A$59:$P$127,5,FALSE))</f>
        <v/>
      </c>
      <c r="F31" s="569" t="str">
        <f>IF(ISERROR(VLOOKUP(A31,【入力用】個人登録票!$A$21:$P$50,6,FALSE)),"",VLOOKUP(A31,【入力用】個人登録票!$A$21:$P$50,6,FALSE)) &amp; IF(ISERROR(VLOOKUP(A31,【入力用】個人登録票!$A$59:$P$127,6,FALSE)),"",VLOOKUP(A31,【入力用】個人登録票!$A$59:$P$127,6,FALSE))</f>
        <v/>
      </c>
      <c r="G31" s="568"/>
      <c r="H31" s="293" t="str">
        <f>IF(ISERROR(VLOOKUP(A31,【入力用】個人登録票!$A$21:$P$50,8,FALSE)),"",VLOOKUP(A31,【入力用】個人登録票!$A$21:$P$50,8,FALSE)) &amp; IF(ISERROR(VLOOKUP(A31,【入力用】個人登録票!$A$59:$P$127,8,FALSE)),"",VLOOKUP(A31,【入力用】個人登録票!$A$59:$P$127,8,FALSE))</f>
        <v/>
      </c>
      <c r="I31" s="292" t="str">
        <f>IF(ISERROR(VLOOKUP(A31,【入力用】個人登録票!$A$21:$P$50,9,FALSE)),"",VLOOKUP(A31,【入力用】個人登録票!$A$21:$P$50,9,FALSE)) &amp; IF(ISERROR(VLOOKUP(A31,【入力用】個人登録票!$A$59:$P$127,9,FALSE)),"",VLOOKUP(A31,【入力用】個人登録票!$A$59:$P$127,9,FALSE))</f>
        <v/>
      </c>
      <c r="J31" s="570" t="str">
        <f>IF(ISERROR(VLOOKUP(A31,【入力用】個人登録票!$A$21:$P$50,10,FALSE)),"",VLOOKUP(A31,【入力用】個人登録票!$A$21:$P$50,10,FALSE)) &amp; IF(ISERROR(VLOOKUP(A31,【入力用】個人登録票!$A$59:$P$127,10,FALSE)),"",VLOOKUP(A31,【入力用】個人登録票!$A$59:$P$127,10,FALSE))</f>
        <v/>
      </c>
      <c r="K31" s="572"/>
      <c r="L31" s="294" t="str">
        <f>TEXT(IF(ISERROR(VLOOKUP(A31,【入力用】個人登録票!$A$21:$P$50,12,FALSE)),"",VLOOKUP(A31,【入力用】個人登録票!$A$21:$P$50,12,FALSE)) &amp; IF(ISERROR(VLOOKUP(A31,【入力用】個人登録票!$A$59:$P$127,12,FALSE)),"",VLOOKUP(A31,【入力用】個人登録票!$A$59:$P$127,12,FALSE)),"ge.m.d")</f>
        <v/>
      </c>
      <c r="M31" s="295" t="str">
        <f>IF(ISERROR(VLOOKUP(A31,【入力用】個人登録票!$A$21:$P$50,13,FALSE)),"",VLOOKUP(A31,【入力用】個人登録票!$A$21:$P$50,13,FALSE)) &amp; IF(ISERROR(VLOOKUP(A31,【入力用】個人登録票!$A$59:$P$127,13,FALSE)),"",VLOOKUP(A31,【入力用】個人登録票!$A$59:$P$127,13,FALSE))</f>
        <v/>
      </c>
      <c r="N31" s="296" t="str">
        <f>IF(ISERROR(VLOOKUP(A31,【入力用】個人登録票!$A$21:$P$50,14,FALSE)),"",VLOOKUP(A31,【入力用】個人登録票!$A$21:$P$50,14,FALSE)) &amp; IF(ISERROR(VLOOKUP(A31,【入力用】個人登録票!$A$59:$P$127,14,FALSE)),"",VLOOKUP(A31,【入力用】個人登録票!$A$59:$P$127,14,FALSE))</f>
        <v/>
      </c>
      <c r="O31" s="297" t="str">
        <f>IF(ISERROR(VLOOKUP(A31,【入力用】個人登録票!$A$21:$P$50,15,FALSE)),"",VLOOKUP(A31,【入力用】個人登録票!$A$21:$P$50,15,FALSE)) &amp; IF(ISERROR(VLOOKUP(A31,【入力用】個人登録票!$A$59:$P$127,15,FALSE)),"",VLOOKUP(A31,【入力用】個人登録票!$A$59:$P$127,15,FALSE))</f>
        <v/>
      </c>
      <c r="P31" s="298" t="str">
        <f>IF(ISERROR(VLOOKUP(A31,【入力用】個人登録票!$A$21:$P$50,16,FALSE)),"",VLOOKUP(A31,【入力用】個人登録票!$A$21:$P$50,16,FALSE)) &amp; IF(ISERROR(VLOOKUP(A31,【入力用】個人登録票!$A$59:$P$127,16,FALSE)),"",VLOOKUP(A31,【入力用】個人登録票!$A$59:$P$127,16,FALSE))</f>
        <v/>
      </c>
      <c r="R31" s="215">
        <f>IF(ISERROR(VLOOKUP(A31,【入力用】個人登録票!$A$21:$R$50,18,FALSE)),"",VLOOKUP(A31,【入力用】個人登録票!$A$21:$R$50,18,FALSE))</f>
        <v>0</v>
      </c>
    </row>
    <row r="32" spans="1:18" ht="19.75" customHeight="1">
      <c r="A32" s="289" t="str">
        <f>【入力用】個人登録票!A32</f>
        <v>08</v>
      </c>
      <c r="B32" s="290" t="str">
        <f>IF(ISERROR(VLOOKUP(A32,【入力用】個人登録票!$A$21:$P$50,2,FALSE)),"",VLOOKUP(A32,【入力用】個人登録票!$A$21:$P$50,2,FALSE)) &amp; IF(ISERROR(VLOOKUP(A32,【入力用】個人登録票!$A$59:$P$127,2,FALSE)),"",VLOOKUP(A32,【入力用】個人登録票!$A$59:$P$127,2,FALSE))</f>
        <v/>
      </c>
      <c r="C32" s="567" t="str">
        <f>IF(ISERROR(VLOOKUP(A32,【入力用】個人登録票!$A$21:$P$50,3,FALSE)),"",VLOOKUP(A32,【入力用】個人登録票!$A$21:$P$50,3,FALSE)) &amp; IF(ISERROR(VLOOKUP(A32,【入力用】個人登録票!$A$59:$P$127,3,FALSE)),"",VLOOKUP(A32,【入力用】個人登録票!$A$59:$P$127,3,FALSE))</f>
        <v/>
      </c>
      <c r="D32" s="568"/>
      <c r="E32" s="291" t="str">
        <f>IF(ISERROR(VLOOKUP(A32,【入力用】個人登録票!$A$21:$P$50,5,FALSE)),"",VLOOKUP(A32,【入力用】個人登録票!$A$21:$P$50,5,FALSE)) &amp; IF(ISERROR(VLOOKUP(A32,【入力用】個人登録票!$A$59:$P$127,5,FALSE)),"",VLOOKUP(A32,【入力用】個人登録票!$A$59:$P$127,5,FALSE))</f>
        <v/>
      </c>
      <c r="F32" s="569" t="str">
        <f>IF(ISERROR(VLOOKUP(A32,【入力用】個人登録票!$A$21:$P$50,6,FALSE)),"",VLOOKUP(A32,【入力用】個人登録票!$A$21:$P$50,6,FALSE)) &amp; IF(ISERROR(VLOOKUP(A32,【入力用】個人登録票!$A$59:$P$127,6,FALSE)),"",VLOOKUP(A32,【入力用】個人登録票!$A$59:$P$127,6,FALSE))</f>
        <v/>
      </c>
      <c r="G32" s="568"/>
      <c r="H32" s="293" t="str">
        <f>IF(ISERROR(VLOOKUP(A32,【入力用】個人登録票!$A$21:$P$50,8,FALSE)),"",VLOOKUP(A32,【入力用】個人登録票!$A$21:$P$50,8,FALSE)) &amp; IF(ISERROR(VLOOKUP(A32,【入力用】個人登録票!$A$59:$P$127,8,FALSE)),"",VLOOKUP(A32,【入力用】個人登録票!$A$59:$P$127,8,FALSE))</f>
        <v/>
      </c>
      <c r="I32" s="292" t="str">
        <f>IF(ISERROR(VLOOKUP(A32,【入力用】個人登録票!$A$21:$P$50,9,FALSE)),"",VLOOKUP(A32,【入力用】個人登録票!$A$21:$P$50,9,FALSE)) &amp; IF(ISERROR(VLOOKUP(A32,【入力用】個人登録票!$A$59:$P$127,9,FALSE)),"",VLOOKUP(A32,【入力用】個人登録票!$A$59:$P$127,9,FALSE))</f>
        <v/>
      </c>
      <c r="J32" s="570" t="str">
        <f>IF(ISERROR(VLOOKUP(A32,【入力用】個人登録票!$A$21:$P$50,10,FALSE)),"",VLOOKUP(A32,【入力用】個人登録票!$A$21:$P$50,10,FALSE)) &amp; IF(ISERROR(VLOOKUP(A32,【入力用】個人登録票!$A$59:$P$127,10,FALSE)),"",VLOOKUP(A32,【入力用】個人登録票!$A$59:$P$127,10,FALSE))</f>
        <v/>
      </c>
      <c r="K32" s="572"/>
      <c r="L32" s="294" t="str">
        <f>TEXT(IF(ISERROR(VLOOKUP(A32,【入力用】個人登録票!$A$21:$P$50,12,FALSE)),"",VLOOKUP(A32,【入力用】個人登録票!$A$21:$P$50,12,FALSE)) &amp; IF(ISERROR(VLOOKUP(A32,【入力用】個人登録票!$A$59:$P$127,12,FALSE)),"",VLOOKUP(A32,【入力用】個人登録票!$A$59:$P$127,12,FALSE)),"ge.m.d")</f>
        <v/>
      </c>
      <c r="M32" s="295" t="str">
        <f>IF(ISERROR(VLOOKUP(A32,【入力用】個人登録票!$A$21:$P$50,13,FALSE)),"",VLOOKUP(A32,【入力用】個人登録票!$A$21:$P$50,13,FALSE)) &amp; IF(ISERROR(VLOOKUP(A32,【入力用】個人登録票!$A$59:$P$127,13,FALSE)),"",VLOOKUP(A32,【入力用】個人登録票!$A$59:$P$127,13,FALSE))</f>
        <v/>
      </c>
      <c r="N32" s="296" t="str">
        <f>IF(ISERROR(VLOOKUP(A32,【入力用】個人登録票!$A$21:$P$50,14,FALSE)),"",VLOOKUP(A32,【入力用】個人登録票!$A$21:$P$50,14,FALSE)) &amp; IF(ISERROR(VLOOKUP(A32,【入力用】個人登録票!$A$59:$P$127,14,FALSE)),"",VLOOKUP(A32,【入力用】個人登録票!$A$59:$P$127,14,FALSE))</f>
        <v/>
      </c>
      <c r="O32" s="297" t="str">
        <f>IF(ISERROR(VLOOKUP(A32,【入力用】個人登録票!$A$21:$P$50,15,FALSE)),"",VLOOKUP(A32,【入力用】個人登録票!$A$21:$P$50,15,FALSE)) &amp; IF(ISERROR(VLOOKUP(A32,【入力用】個人登録票!$A$59:$P$127,15,FALSE)),"",VLOOKUP(A32,【入力用】個人登録票!$A$59:$P$127,15,FALSE))</f>
        <v/>
      </c>
      <c r="P32" s="298" t="str">
        <f>IF(ISERROR(VLOOKUP(A32,【入力用】個人登録票!$A$21:$P$50,16,FALSE)),"",VLOOKUP(A32,【入力用】個人登録票!$A$21:$P$50,16,FALSE)) &amp; IF(ISERROR(VLOOKUP(A32,【入力用】個人登録票!$A$59:$P$127,16,FALSE)),"",VLOOKUP(A32,【入力用】個人登録票!$A$59:$P$127,16,FALSE))</f>
        <v/>
      </c>
      <c r="R32" s="215">
        <f>IF(ISERROR(VLOOKUP(A32,【入力用】個人登録票!$A$21:$R$50,18,FALSE)),"",VLOOKUP(A32,【入力用】個人登録票!$A$21:$R$50,18,FALSE))</f>
        <v>0</v>
      </c>
    </row>
    <row r="33" spans="1:18" ht="19.75" customHeight="1">
      <c r="A33" s="289" t="str">
        <f>【入力用】個人登録票!A33</f>
        <v>09</v>
      </c>
      <c r="B33" s="290" t="str">
        <f>IF(ISERROR(VLOOKUP(A33,【入力用】個人登録票!$A$21:$P$50,2,FALSE)),"",VLOOKUP(A33,【入力用】個人登録票!$A$21:$P$50,2,FALSE)) &amp; IF(ISERROR(VLOOKUP(A33,【入力用】個人登録票!$A$59:$P$127,2,FALSE)),"",VLOOKUP(A33,【入力用】個人登録票!$A$59:$P$127,2,FALSE))</f>
        <v/>
      </c>
      <c r="C33" s="567" t="str">
        <f>IF(ISERROR(VLOOKUP(A33,【入力用】個人登録票!$A$21:$P$50,3,FALSE)),"",VLOOKUP(A33,【入力用】個人登録票!$A$21:$P$50,3,FALSE)) &amp; IF(ISERROR(VLOOKUP(A33,【入力用】個人登録票!$A$59:$P$127,3,FALSE)),"",VLOOKUP(A33,【入力用】個人登録票!$A$59:$P$127,3,FALSE))</f>
        <v/>
      </c>
      <c r="D33" s="568"/>
      <c r="E33" s="291" t="str">
        <f>IF(ISERROR(VLOOKUP(A33,【入力用】個人登録票!$A$21:$P$50,5,FALSE)),"",VLOOKUP(A33,【入力用】個人登録票!$A$21:$P$50,5,FALSE)) &amp; IF(ISERROR(VLOOKUP(A33,【入力用】個人登録票!$A$59:$P$127,5,FALSE)),"",VLOOKUP(A33,【入力用】個人登録票!$A$59:$P$127,5,FALSE))</f>
        <v/>
      </c>
      <c r="F33" s="569" t="str">
        <f>IF(ISERROR(VLOOKUP(A33,【入力用】個人登録票!$A$21:$P$50,6,FALSE)),"",VLOOKUP(A33,【入力用】個人登録票!$A$21:$P$50,6,FALSE)) &amp; IF(ISERROR(VLOOKUP(A33,【入力用】個人登録票!$A$59:$P$127,6,FALSE)),"",VLOOKUP(A33,【入力用】個人登録票!$A$59:$P$127,6,FALSE))</f>
        <v/>
      </c>
      <c r="G33" s="568"/>
      <c r="H33" s="293" t="str">
        <f>IF(ISERROR(VLOOKUP(A33,【入力用】個人登録票!$A$21:$P$50,8,FALSE)),"",VLOOKUP(A33,【入力用】個人登録票!$A$21:$P$50,8,FALSE)) &amp; IF(ISERROR(VLOOKUP(A33,【入力用】個人登録票!$A$59:$P$127,8,FALSE)),"",VLOOKUP(A33,【入力用】個人登録票!$A$59:$P$127,8,FALSE))</f>
        <v/>
      </c>
      <c r="I33" s="292" t="str">
        <f>IF(ISERROR(VLOOKUP(A33,【入力用】個人登録票!$A$21:$P$50,9,FALSE)),"",VLOOKUP(A33,【入力用】個人登録票!$A$21:$P$50,9,FALSE)) &amp; IF(ISERROR(VLOOKUP(A33,【入力用】個人登録票!$A$59:$P$127,9,FALSE)),"",VLOOKUP(A33,【入力用】個人登録票!$A$59:$P$127,9,FALSE))</f>
        <v/>
      </c>
      <c r="J33" s="570" t="str">
        <f>IF(ISERROR(VLOOKUP(A33,【入力用】個人登録票!$A$21:$P$50,10,FALSE)),"",VLOOKUP(A33,【入力用】個人登録票!$A$21:$P$50,10,FALSE)) &amp; IF(ISERROR(VLOOKUP(A33,【入力用】個人登録票!$A$59:$P$127,10,FALSE)),"",VLOOKUP(A33,【入力用】個人登録票!$A$59:$P$127,10,FALSE))</f>
        <v/>
      </c>
      <c r="K33" s="572"/>
      <c r="L33" s="294" t="str">
        <f>TEXT(IF(ISERROR(VLOOKUP(A33,【入力用】個人登録票!$A$21:$P$50,12,FALSE)),"",VLOOKUP(A33,【入力用】個人登録票!$A$21:$P$50,12,FALSE)) &amp; IF(ISERROR(VLOOKUP(A33,【入力用】個人登録票!$A$59:$P$127,12,FALSE)),"",VLOOKUP(A33,【入力用】個人登録票!$A$59:$P$127,12,FALSE)),"ge.m.d")</f>
        <v/>
      </c>
      <c r="M33" s="295" t="str">
        <f>IF(ISERROR(VLOOKUP(A33,【入力用】個人登録票!$A$21:$P$50,13,FALSE)),"",VLOOKUP(A33,【入力用】個人登録票!$A$21:$P$50,13,FALSE)) &amp; IF(ISERROR(VLOOKUP(A33,【入力用】個人登録票!$A$59:$P$127,13,FALSE)),"",VLOOKUP(A33,【入力用】個人登録票!$A$59:$P$127,13,FALSE))</f>
        <v/>
      </c>
      <c r="N33" s="296" t="str">
        <f>IF(ISERROR(VLOOKUP(A33,【入力用】個人登録票!$A$21:$P$50,14,FALSE)),"",VLOOKUP(A33,【入力用】個人登録票!$A$21:$P$50,14,FALSE)) &amp; IF(ISERROR(VLOOKUP(A33,【入力用】個人登録票!$A$59:$P$127,14,FALSE)),"",VLOOKUP(A33,【入力用】個人登録票!$A$59:$P$127,14,FALSE))</f>
        <v/>
      </c>
      <c r="O33" s="297" t="str">
        <f>IF(ISERROR(VLOOKUP(A33,【入力用】個人登録票!$A$21:$P$50,15,FALSE)),"",VLOOKUP(A33,【入力用】個人登録票!$A$21:$P$50,15,FALSE)) &amp; IF(ISERROR(VLOOKUP(A33,【入力用】個人登録票!$A$59:$P$127,15,FALSE)),"",VLOOKUP(A33,【入力用】個人登録票!$A$59:$P$127,15,FALSE))</f>
        <v/>
      </c>
      <c r="P33" s="298" t="str">
        <f>IF(ISERROR(VLOOKUP(A33,【入力用】個人登録票!$A$21:$P$50,16,FALSE)),"",VLOOKUP(A33,【入力用】個人登録票!$A$21:$P$50,16,FALSE)) &amp; IF(ISERROR(VLOOKUP(A33,【入力用】個人登録票!$A$59:$P$127,16,FALSE)),"",VLOOKUP(A33,【入力用】個人登録票!$A$59:$P$127,16,FALSE))</f>
        <v/>
      </c>
      <c r="R33" s="215">
        <f>IF(ISERROR(VLOOKUP(A33,【入力用】個人登録票!$A$21:$R$50,18,FALSE)),"",VLOOKUP(A33,【入力用】個人登録票!$A$21:$R$50,18,FALSE))</f>
        <v>0</v>
      </c>
    </row>
    <row r="34" spans="1:18" ht="19.75" customHeight="1">
      <c r="A34" s="289" t="str">
        <f>【入力用】個人登録票!A34</f>
        <v>11</v>
      </c>
      <c r="B34" s="290" t="str">
        <f>IF(ISERROR(VLOOKUP(A34,【入力用】個人登録票!$A$21:$P$50,2,FALSE)),"",VLOOKUP(A34,【入力用】個人登録票!$A$21:$P$50,2,FALSE)) &amp; IF(ISERROR(VLOOKUP(A34,【入力用】個人登録票!$A$59:$P$127,2,FALSE)),"",VLOOKUP(A34,【入力用】個人登録票!$A$59:$P$127,2,FALSE))</f>
        <v/>
      </c>
      <c r="C34" s="567" t="str">
        <f>IF(ISERROR(VLOOKUP(A34,【入力用】個人登録票!$A$21:$P$50,3,FALSE)),"",VLOOKUP(A34,【入力用】個人登録票!$A$21:$P$50,3,FALSE)) &amp; IF(ISERROR(VLOOKUP(A34,【入力用】個人登録票!$A$59:$P$127,3,FALSE)),"",VLOOKUP(A34,【入力用】個人登録票!$A$59:$P$127,3,FALSE))</f>
        <v/>
      </c>
      <c r="D34" s="568"/>
      <c r="E34" s="291" t="str">
        <f>IF(ISERROR(VLOOKUP(A34,【入力用】個人登録票!$A$21:$P$50,5,FALSE)),"",VLOOKUP(A34,【入力用】個人登録票!$A$21:$P$50,5,FALSE)) &amp; IF(ISERROR(VLOOKUP(A34,【入力用】個人登録票!$A$59:$P$127,5,FALSE)),"",VLOOKUP(A34,【入力用】個人登録票!$A$59:$P$127,5,FALSE))</f>
        <v/>
      </c>
      <c r="F34" s="569" t="str">
        <f>IF(ISERROR(VLOOKUP(A34,【入力用】個人登録票!$A$21:$P$50,6,FALSE)),"",VLOOKUP(A34,【入力用】個人登録票!$A$21:$P$50,6,FALSE)) &amp; IF(ISERROR(VLOOKUP(A34,【入力用】個人登録票!$A$59:$P$127,6,FALSE)),"",VLOOKUP(A34,【入力用】個人登録票!$A$59:$P$127,6,FALSE))</f>
        <v/>
      </c>
      <c r="G34" s="568"/>
      <c r="H34" s="293" t="str">
        <f>IF(ISERROR(VLOOKUP(A34,【入力用】個人登録票!$A$21:$P$50,8,FALSE)),"",VLOOKUP(A34,【入力用】個人登録票!$A$21:$P$50,8,FALSE)) &amp; IF(ISERROR(VLOOKUP(A34,【入力用】個人登録票!$A$59:$P$127,8,FALSE)),"",VLOOKUP(A34,【入力用】個人登録票!$A$59:$P$127,8,FALSE))</f>
        <v/>
      </c>
      <c r="I34" s="292" t="str">
        <f>IF(ISERROR(VLOOKUP(A34,【入力用】個人登録票!$A$21:$P$50,9,FALSE)),"",VLOOKUP(A34,【入力用】個人登録票!$A$21:$P$50,9,FALSE)) &amp; IF(ISERROR(VLOOKUP(A34,【入力用】個人登録票!$A$59:$P$127,9,FALSE)),"",VLOOKUP(A34,【入力用】個人登録票!$A$59:$P$127,9,FALSE))</f>
        <v/>
      </c>
      <c r="J34" s="570" t="str">
        <f>IF(ISERROR(VLOOKUP(A34,【入力用】個人登録票!$A$21:$P$50,10,FALSE)),"",VLOOKUP(A34,【入力用】個人登録票!$A$21:$P$50,10,FALSE)) &amp; IF(ISERROR(VLOOKUP(A34,【入力用】個人登録票!$A$59:$P$127,10,FALSE)),"",VLOOKUP(A34,【入力用】個人登録票!$A$59:$P$127,10,FALSE))</f>
        <v/>
      </c>
      <c r="K34" s="572"/>
      <c r="L34" s="294" t="str">
        <f>TEXT(IF(ISERROR(VLOOKUP(A34,【入力用】個人登録票!$A$21:$P$50,12,FALSE)),"",VLOOKUP(A34,【入力用】個人登録票!$A$21:$P$50,12,FALSE)) &amp; IF(ISERROR(VLOOKUP(A34,【入力用】個人登録票!$A$59:$P$127,12,FALSE)),"",VLOOKUP(A34,【入力用】個人登録票!$A$59:$P$127,12,FALSE)),"ge.m.d")</f>
        <v/>
      </c>
      <c r="M34" s="295" t="str">
        <f>IF(ISERROR(VLOOKUP(A34,【入力用】個人登録票!$A$21:$P$50,13,FALSE)),"",VLOOKUP(A34,【入力用】個人登録票!$A$21:$P$50,13,FALSE)) &amp; IF(ISERROR(VLOOKUP(A34,【入力用】個人登録票!$A$59:$P$127,13,FALSE)),"",VLOOKUP(A34,【入力用】個人登録票!$A$59:$P$127,13,FALSE))</f>
        <v/>
      </c>
      <c r="N34" s="296" t="str">
        <f>IF(ISERROR(VLOOKUP(A34,【入力用】個人登録票!$A$21:$P$50,14,FALSE)),"",VLOOKUP(A34,【入力用】個人登録票!$A$21:$P$50,14,FALSE)) &amp; IF(ISERROR(VLOOKUP(A34,【入力用】個人登録票!$A$59:$P$127,14,FALSE)),"",VLOOKUP(A34,【入力用】個人登録票!$A$59:$P$127,14,FALSE))</f>
        <v/>
      </c>
      <c r="O34" s="297" t="str">
        <f>IF(ISERROR(VLOOKUP(A34,【入力用】個人登録票!$A$21:$P$50,15,FALSE)),"",VLOOKUP(A34,【入力用】個人登録票!$A$21:$P$50,15,FALSE)) &amp; IF(ISERROR(VLOOKUP(A34,【入力用】個人登録票!$A$59:$P$127,15,FALSE)),"",VLOOKUP(A34,【入力用】個人登録票!$A$59:$P$127,15,FALSE))</f>
        <v/>
      </c>
      <c r="P34" s="298" t="str">
        <f>IF(ISERROR(VLOOKUP(A34,【入力用】個人登録票!$A$21:$P$50,16,FALSE)),"",VLOOKUP(A34,【入力用】個人登録票!$A$21:$P$50,16,FALSE)) &amp; IF(ISERROR(VLOOKUP(A34,【入力用】個人登録票!$A$59:$P$127,16,FALSE)),"",VLOOKUP(A34,【入力用】個人登録票!$A$59:$P$127,16,FALSE))</f>
        <v/>
      </c>
      <c r="R34" s="215">
        <f>IF(ISERROR(VLOOKUP(A34,【入力用】個人登録票!$A$21:$R$50,18,FALSE)),"",VLOOKUP(A34,【入力用】個人登録票!$A$21:$R$50,18,FALSE))</f>
        <v>0</v>
      </c>
    </row>
    <row r="35" spans="1:18" ht="19.75" customHeight="1">
      <c r="A35" s="289" t="str">
        <f>【入力用】個人登録票!A35</f>
        <v>12</v>
      </c>
      <c r="B35" s="290" t="str">
        <f>IF(ISERROR(VLOOKUP(A35,【入力用】個人登録票!$A$21:$P$50,2,FALSE)),"",VLOOKUP(A35,【入力用】個人登録票!$A$21:$P$50,2,FALSE)) &amp; IF(ISERROR(VLOOKUP(A35,【入力用】個人登録票!$A$59:$P$127,2,FALSE)),"",VLOOKUP(A35,【入力用】個人登録票!$A$59:$P$127,2,FALSE))</f>
        <v/>
      </c>
      <c r="C35" s="567" t="str">
        <f>IF(ISERROR(VLOOKUP(A35,【入力用】個人登録票!$A$21:$P$50,3,FALSE)),"",VLOOKUP(A35,【入力用】個人登録票!$A$21:$P$50,3,FALSE)) &amp; IF(ISERROR(VLOOKUP(A35,【入力用】個人登録票!$A$59:$P$127,3,FALSE)),"",VLOOKUP(A35,【入力用】個人登録票!$A$59:$P$127,3,FALSE))</f>
        <v/>
      </c>
      <c r="D35" s="568"/>
      <c r="E35" s="291" t="str">
        <f>IF(ISERROR(VLOOKUP(A35,【入力用】個人登録票!$A$21:$P$50,5,FALSE)),"",VLOOKUP(A35,【入力用】個人登録票!$A$21:$P$50,5,FALSE)) &amp; IF(ISERROR(VLOOKUP(A35,【入力用】個人登録票!$A$59:$P$127,5,FALSE)),"",VLOOKUP(A35,【入力用】個人登録票!$A$59:$P$127,5,FALSE))</f>
        <v/>
      </c>
      <c r="F35" s="569" t="str">
        <f>IF(ISERROR(VLOOKUP(A35,【入力用】個人登録票!$A$21:$P$50,6,FALSE)),"",VLOOKUP(A35,【入力用】個人登録票!$A$21:$P$50,6,FALSE)) &amp; IF(ISERROR(VLOOKUP(A35,【入力用】個人登録票!$A$59:$P$127,6,FALSE)),"",VLOOKUP(A35,【入力用】個人登録票!$A$59:$P$127,6,FALSE))</f>
        <v/>
      </c>
      <c r="G35" s="568"/>
      <c r="H35" s="293" t="str">
        <f>IF(ISERROR(VLOOKUP(A35,【入力用】個人登録票!$A$21:$P$50,8,FALSE)),"",VLOOKUP(A35,【入力用】個人登録票!$A$21:$P$50,8,FALSE)) &amp; IF(ISERROR(VLOOKUP(A35,【入力用】個人登録票!$A$59:$P$127,8,FALSE)),"",VLOOKUP(A35,【入力用】個人登録票!$A$59:$P$127,8,FALSE))</f>
        <v/>
      </c>
      <c r="I35" s="292" t="str">
        <f>IF(ISERROR(VLOOKUP(A35,【入力用】個人登録票!$A$21:$P$50,9,FALSE)),"",VLOOKUP(A35,【入力用】個人登録票!$A$21:$P$50,9,FALSE)) &amp; IF(ISERROR(VLOOKUP(A35,【入力用】個人登録票!$A$59:$P$127,9,FALSE)),"",VLOOKUP(A35,【入力用】個人登録票!$A$59:$P$127,9,FALSE))</f>
        <v/>
      </c>
      <c r="J35" s="570" t="str">
        <f>IF(ISERROR(VLOOKUP(A35,【入力用】個人登録票!$A$21:$P$50,10,FALSE)),"",VLOOKUP(A35,【入力用】個人登録票!$A$21:$P$50,10,FALSE)) &amp; IF(ISERROR(VLOOKUP(A35,【入力用】個人登録票!$A$59:$P$127,10,FALSE)),"",VLOOKUP(A35,【入力用】個人登録票!$A$59:$P$127,10,FALSE))</f>
        <v/>
      </c>
      <c r="K35" s="572"/>
      <c r="L35" s="294" t="str">
        <f>TEXT(IF(ISERROR(VLOOKUP(A35,【入力用】個人登録票!$A$21:$P$50,12,FALSE)),"",VLOOKUP(A35,【入力用】個人登録票!$A$21:$P$50,12,FALSE)) &amp; IF(ISERROR(VLOOKUP(A35,【入力用】個人登録票!$A$59:$P$127,12,FALSE)),"",VLOOKUP(A35,【入力用】個人登録票!$A$59:$P$127,12,FALSE)),"ge.m.d")</f>
        <v/>
      </c>
      <c r="M35" s="295" t="str">
        <f>IF(ISERROR(VLOOKUP(A35,【入力用】個人登録票!$A$21:$P$50,13,FALSE)),"",VLOOKUP(A35,【入力用】個人登録票!$A$21:$P$50,13,FALSE)) &amp; IF(ISERROR(VLOOKUP(A35,【入力用】個人登録票!$A$59:$P$127,13,FALSE)),"",VLOOKUP(A35,【入力用】個人登録票!$A$59:$P$127,13,FALSE))</f>
        <v/>
      </c>
      <c r="N35" s="296" t="str">
        <f>IF(ISERROR(VLOOKUP(A35,【入力用】個人登録票!$A$21:$P$50,14,FALSE)),"",VLOOKUP(A35,【入力用】個人登録票!$A$21:$P$50,14,FALSE)) &amp; IF(ISERROR(VLOOKUP(A35,【入力用】個人登録票!$A$59:$P$127,14,FALSE)),"",VLOOKUP(A35,【入力用】個人登録票!$A$59:$P$127,14,FALSE))</f>
        <v/>
      </c>
      <c r="O35" s="297" t="str">
        <f>IF(ISERROR(VLOOKUP(A35,【入力用】個人登録票!$A$21:$P$50,15,FALSE)),"",VLOOKUP(A35,【入力用】個人登録票!$A$21:$P$50,15,FALSE)) &amp; IF(ISERROR(VLOOKUP(A35,【入力用】個人登録票!$A$59:$P$127,15,FALSE)),"",VLOOKUP(A35,【入力用】個人登録票!$A$59:$P$127,15,FALSE))</f>
        <v/>
      </c>
      <c r="P35" s="298" t="str">
        <f>IF(ISERROR(VLOOKUP(A35,【入力用】個人登録票!$A$21:$P$50,16,FALSE)),"",VLOOKUP(A35,【入力用】個人登録票!$A$21:$P$50,16,FALSE)) &amp; IF(ISERROR(VLOOKUP(A35,【入力用】個人登録票!$A$59:$P$127,16,FALSE)),"",VLOOKUP(A35,【入力用】個人登録票!$A$59:$P$127,16,FALSE))</f>
        <v/>
      </c>
      <c r="R35" s="215">
        <f>IF(ISERROR(VLOOKUP(A35,【入力用】個人登録票!$A$21:$R$50,18,FALSE)),"",VLOOKUP(A35,【入力用】個人登録票!$A$21:$R$50,18,FALSE))</f>
        <v>0</v>
      </c>
    </row>
    <row r="36" spans="1:18" ht="19.75" customHeight="1">
      <c r="A36" s="289" t="str">
        <f>【入力用】個人登録票!A36</f>
        <v>13</v>
      </c>
      <c r="B36" s="290" t="str">
        <f>IF(ISERROR(VLOOKUP(A36,【入力用】個人登録票!$A$21:$P$50,2,FALSE)),"",VLOOKUP(A36,【入力用】個人登録票!$A$21:$P$50,2,FALSE)) &amp; IF(ISERROR(VLOOKUP(A36,【入力用】個人登録票!$A$59:$P$127,2,FALSE)),"",VLOOKUP(A36,【入力用】個人登録票!$A$59:$P$127,2,FALSE))</f>
        <v/>
      </c>
      <c r="C36" s="567" t="str">
        <f>IF(ISERROR(VLOOKUP(A36,【入力用】個人登録票!$A$21:$P$50,3,FALSE)),"",VLOOKUP(A36,【入力用】個人登録票!$A$21:$P$50,3,FALSE)) &amp; IF(ISERROR(VLOOKUP(A36,【入力用】個人登録票!$A$59:$P$127,3,FALSE)),"",VLOOKUP(A36,【入力用】個人登録票!$A$59:$P$127,3,FALSE))</f>
        <v/>
      </c>
      <c r="D36" s="568"/>
      <c r="E36" s="291" t="str">
        <f>IF(ISERROR(VLOOKUP(A36,【入力用】個人登録票!$A$21:$P$50,5,FALSE)),"",VLOOKUP(A36,【入力用】個人登録票!$A$21:$P$50,5,FALSE)) &amp; IF(ISERROR(VLOOKUP(A36,【入力用】個人登録票!$A$59:$P$127,5,FALSE)),"",VLOOKUP(A36,【入力用】個人登録票!$A$59:$P$127,5,FALSE))</f>
        <v/>
      </c>
      <c r="F36" s="569" t="str">
        <f>IF(ISERROR(VLOOKUP(A36,【入力用】個人登録票!$A$21:$P$50,6,FALSE)),"",VLOOKUP(A36,【入力用】個人登録票!$A$21:$P$50,6,FALSE)) &amp; IF(ISERROR(VLOOKUP(A36,【入力用】個人登録票!$A$59:$P$127,6,FALSE)),"",VLOOKUP(A36,【入力用】個人登録票!$A$59:$P$127,6,FALSE))</f>
        <v/>
      </c>
      <c r="G36" s="568"/>
      <c r="H36" s="293" t="str">
        <f>IF(ISERROR(VLOOKUP(A36,【入力用】個人登録票!$A$21:$P$50,8,FALSE)),"",VLOOKUP(A36,【入力用】個人登録票!$A$21:$P$50,8,FALSE)) &amp; IF(ISERROR(VLOOKUP(A36,【入力用】個人登録票!$A$59:$P$127,8,FALSE)),"",VLOOKUP(A36,【入力用】個人登録票!$A$59:$P$127,8,FALSE))</f>
        <v/>
      </c>
      <c r="I36" s="292" t="str">
        <f>IF(ISERROR(VLOOKUP(A36,【入力用】個人登録票!$A$21:$P$50,9,FALSE)),"",VLOOKUP(A36,【入力用】個人登録票!$A$21:$P$50,9,FALSE)) &amp; IF(ISERROR(VLOOKUP(A36,【入力用】個人登録票!$A$59:$P$127,9,FALSE)),"",VLOOKUP(A36,【入力用】個人登録票!$A$59:$P$127,9,FALSE))</f>
        <v/>
      </c>
      <c r="J36" s="570" t="str">
        <f>IF(ISERROR(VLOOKUP(A36,【入力用】個人登録票!$A$21:$P$50,10,FALSE)),"",VLOOKUP(A36,【入力用】個人登録票!$A$21:$P$50,10,FALSE)) &amp; IF(ISERROR(VLOOKUP(A36,【入力用】個人登録票!$A$59:$P$127,10,FALSE)),"",VLOOKUP(A36,【入力用】個人登録票!$A$59:$P$127,10,FALSE))</f>
        <v/>
      </c>
      <c r="K36" s="572"/>
      <c r="L36" s="294" t="str">
        <f>TEXT(IF(ISERROR(VLOOKUP(A36,【入力用】個人登録票!$A$21:$P$50,12,FALSE)),"",VLOOKUP(A36,【入力用】個人登録票!$A$21:$P$50,12,FALSE)) &amp; IF(ISERROR(VLOOKUP(A36,【入力用】個人登録票!$A$59:$P$127,12,FALSE)),"",VLOOKUP(A36,【入力用】個人登録票!$A$59:$P$127,12,FALSE)),"ge.m.d")</f>
        <v/>
      </c>
      <c r="M36" s="295" t="str">
        <f>IF(ISERROR(VLOOKUP(A36,【入力用】個人登録票!$A$21:$P$50,13,FALSE)),"",VLOOKUP(A36,【入力用】個人登録票!$A$21:$P$50,13,FALSE)) &amp; IF(ISERROR(VLOOKUP(A36,【入力用】個人登録票!$A$59:$P$127,13,FALSE)),"",VLOOKUP(A36,【入力用】個人登録票!$A$59:$P$127,13,FALSE))</f>
        <v/>
      </c>
      <c r="N36" s="296" t="str">
        <f>IF(ISERROR(VLOOKUP(A36,【入力用】個人登録票!$A$21:$P$50,14,FALSE)),"",VLOOKUP(A36,【入力用】個人登録票!$A$21:$P$50,14,FALSE)) &amp; IF(ISERROR(VLOOKUP(A36,【入力用】個人登録票!$A$59:$P$127,14,FALSE)),"",VLOOKUP(A36,【入力用】個人登録票!$A$59:$P$127,14,FALSE))</f>
        <v/>
      </c>
      <c r="O36" s="297" t="str">
        <f>IF(ISERROR(VLOOKUP(A36,【入力用】個人登録票!$A$21:$P$50,15,FALSE)),"",VLOOKUP(A36,【入力用】個人登録票!$A$21:$P$50,15,FALSE)) &amp; IF(ISERROR(VLOOKUP(A36,【入力用】個人登録票!$A$59:$P$127,15,FALSE)),"",VLOOKUP(A36,【入力用】個人登録票!$A$59:$P$127,15,FALSE))</f>
        <v/>
      </c>
      <c r="P36" s="298" t="str">
        <f>IF(ISERROR(VLOOKUP(A36,【入力用】個人登録票!$A$21:$P$50,16,FALSE)),"",VLOOKUP(A36,【入力用】個人登録票!$A$21:$P$50,16,FALSE)) &amp; IF(ISERROR(VLOOKUP(A36,【入力用】個人登録票!$A$59:$P$127,16,FALSE)),"",VLOOKUP(A36,【入力用】個人登録票!$A$59:$P$127,16,FALSE))</f>
        <v/>
      </c>
      <c r="R36" s="215">
        <f>IF(ISERROR(VLOOKUP(A36,【入力用】個人登録票!$A$21:$R$50,18,FALSE)),"",VLOOKUP(A36,【入力用】個人登録票!$A$21:$R$50,18,FALSE))</f>
        <v>0</v>
      </c>
    </row>
    <row r="37" spans="1:18" ht="19.75" customHeight="1">
      <c r="A37" s="289" t="str">
        <f>【入力用】個人登録票!A37</f>
        <v>14</v>
      </c>
      <c r="B37" s="290" t="str">
        <f>IF(ISERROR(VLOOKUP(A37,【入力用】個人登録票!$A$21:$P$50,2,FALSE)),"",VLOOKUP(A37,【入力用】個人登録票!$A$21:$P$50,2,FALSE)) &amp; IF(ISERROR(VLOOKUP(A37,【入力用】個人登録票!$A$59:$P$127,2,FALSE)),"",VLOOKUP(A37,【入力用】個人登録票!$A$59:$P$127,2,FALSE))</f>
        <v/>
      </c>
      <c r="C37" s="567" t="str">
        <f>IF(ISERROR(VLOOKUP(A37,【入力用】個人登録票!$A$21:$P$50,3,FALSE)),"",VLOOKUP(A37,【入力用】個人登録票!$A$21:$P$50,3,FALSE)) &amp; IF(ISERROR(VLOOKUP(A37,【入力用】個人登録票!$A$59:$P$127,3,FALSE)),"",VLOOKUP(A37,【入力用】個人登録票!$A$59:$P$127,3,FALSE))</f>
        <v/>
      </c>
      <c r="D37" s="568"/>
      <c r="E37" s="291" t="str">
        <f>IF(ISERROR(VLOOKUP(A37,【入力用】個人登録票!$A$21:$P$50,5,FALSE)),"",VLOOKUP(A37,【入力用】個人登録票!$A$21:$P$50,5,FALSE)) &amp; IF(ISERROR(VLOOKUP(A37,【入力用】個人登録票!$A$59:$P$127,5,FALSE)),"",VLOOKUP(A37,【入力用】個人登録票!$A$59:$P$127,5,FALSE))</f>
        <v/>
      </c>
      <c r="F37" s="569" t="str">
        <f>IF(ISERROR(VLOOKUP(A37,【入力用】個人登録票!$A$21:$P$50,6,FALSE)),"",VLOOKUP(A37,【入力用】個人登録票!$A$21:$P$50,6,FALSE)) &amp; IF(ISERROR(VLOOKUP(A37,【入力用】個人登録票!$A$59:$P$127,6,FALSE)),"",VLOOKUP(A37,【入力用】個人登録票!$A$59:$P$127,6,FALSE))</f>
        <v/>
      </c>
      <c r="G37" s="568"/>
      <c r="H37" s="293" t="str">
        <f>IF(ISERROR(VLOOKUP(A37,【入力用】個人登録票!$A$21:$P$50,8,FALSE)),"",VLOOKUP(A37,【入力用】個人登録票!$A$21:$P$50,8,FALSE)) &amp; IF(ISERROR(VLOOKUP(A37,【入力用】個人登録票!$A$59:$P$127,8,FALSE)),"",VLOOKUP(A37,【入力用】個人登録票!$A$59:$P$127,8,FALSE))</f>
        <v/>
      </c>
      <c r="I37" s="292" t="str">
        <f>IF(ISERROR(VLOOKUP(A37,【入力用】個人登録票!$A$21:$P$50,9,FALSE)),"",VLOOKUP(A37,【入力用】個人登録票!$A$21:$P$50,9,FALSE)) &amp; IF(ISERROR(VLOOKUP(A37,【入力用】個人登録票!$A$59:$P$127,9,FALSE)),"",VLOOKUP(A37,【入力用】個人登録票!$A$59:$P$127,9,FALSE))</f>
        <v/>
      </c>
      <c r="J37" s="570" t="str">
        <f>IF(ISERROR(VLOOKUP(A37,【入力用】個人登録票!$A$21:$P$50,10,FALSE)),"",VLOOKUP(A37,【入力用】個人登録票!$A$21:$P$50,10,FALSE)) &amp; IF(ISERROR(VLOOKUP(A37,【入力用】個人登録票!$A$59:$P$127,10,FALSE)),"",VLOOKUP(A37,【入力用】個人登録票!$A$59:$P$127,10,FALSE))</f>
        <v/>
      </c>
      <c r="K37" s="572"/>
      <c r="L37" s="294" t="str">
        <f>TEXT(IF(ISERROR(VLOOKUP(A37,【入力用】個人登録票!$A$21:$P$50,12,FALSE)),"",VLOOKUP(A37,【入力用】個人登録票!$A$21:$P$50,12,FALSE)) &amp; IF(ISERROR(VLOOKUP(A37,【入力用】個人登録票!$A$59:$P$127,12,FALSE)),"",VLOOKUP(A37,【入力用】個人登録票!$A$59:$P$127,12,FALSE)),"ge.m.d")</f>
        <v/>
      </c>
      <c r="M37" s="295" t="str">
        <f>IF(ISERROR(VLOOKUP(A37,【入力用】個人登録票!$A$21:$P$50,13,FALSE)),"",VLOOKUP(A37,【入力用】個人登録票!$A$21:$P$50,13,FALSE)) &amp; IF(ISERROR(VLOOKUP(A37,【入力用】個人登録票!$A$59:$P$127,13,FALSE)),"",VLOOKUP(A37,【入力用】個人登録票!$A$59:$P$127,13,FALSE))</f>
        <v/>
      </c>
      <c r="N37" s="296" t="str">
        <f>IF(ISERROR(VLOOKUP(A37,【入力用】個人登録票!$A$21:$P$50,14,FALSE)),"",VLOOKUP(A37,【入力用】個人登録票!$A$21:$P$50,14,FALSE)) &amp; IF(ISERROR(VLOOKUP(A37,【入力用】個人登録票!$A$59:$P$127,14,FALSE)),"",VLOOKUP(A37,【入力用】個人登録票!$A$59:$P$127,14,FALSE))</f>
        <v/>
      </c>
      <c r="O37" s="297" t="str">
        <f>IF(ISERROR(VLOOKUP(A37,【入力用】個人登録票!$A$21:$P$50,15,FALSE)),"",VLOOKUP(A37,【入力用】個人登録票!$A$21:$P$50,15,FALSE)) &amp; IF(ISERROR(VLOOKUP(A37,【入力用】個人登録票!$A$59:$P$127,15,FALSE)),"",VLOOKUP(A37,【入力用】個人登録票!$A$59:$P$127,15,FALSE))</f>
        <v/>
      </c>
      <c r="P37" s="298" t="str">
        <f>IF(ISERROR(VLOOKUP(A37,【入力用】個人登録票!$A$21:$P$50,16,FALSE)),"",VLOOKUP(A37,【入力用】個人登録票!$A$21:$P$50,16,FALSE)) &amp; IF(ISERROR(VLOOKUP(A37,【入力用】個人登録票!$A$59:$P$127,16,FALSE)),"",VLOOKUP(A37,【入力用】個人登録票!$A$59:$P$127,16,FALSE))</f>
        <v/>
      </c>
      <c r="R37" s="215">
        <f>IF(ISERROR(VLOOKUP(A37,【入力用】個人登録票!$A$21:$R$50,18,FALSE)),"",VLOOKUP(A37,【入力用】個人登録票!$A$21:$R$50,18,FALSE))</f>
        <v>0</v>
      </c>
    </row>
    <row r="38" spans="1:18" ht="19.75" customHeight="1">
      <c r="A38" s="289" t="str">
        <f>【入力用】個人登録票!A38</f>
        <v>15</v>
      </c>
      <c r="B38" s="290" t="str">
        <f>IF(ISERROR(VLOOKUP(A38,【入力用】個人登録票!$A$21:$P$50,2,FALSE)),"",VLOOKUP(A38,【入力用】個人登録票!$A$21:$P$50,2,FALSE)) &amp; IF(ISERROR(VLOOKUP(A38,【入力用】個人登録票!$A$59:$P$127,2,FALSE)),"",VLOOKUP(A38,【入力用】個人登録票!$A$59:$P$127,2,FALSE))</f>
        <v/>
      </c>
      <c r="C38" s="567" t="str">
        <f>IF(ISERROR(VLOOKUP(A38,【入力用】個人登録票!$A$21:$P$50,3,FALSE)),"",VLOOKUP(A38,【入力用】個人登録票!$A$21:$P$50,3,FALSE)) &amp; IF(ISERROR(VLOOKUP(A38,【入力用】個人登録票!$A$59:$P$127,3,FALSE)),"",VLOOKUP(A38,【入力用】個人登録票!$A$59:$P$127,3,FALSE))</f>
        <v/>
      </c>
      <c r="D38" s="568"/>
      <c r="E38" s="291" t="str">
        <f>IF(ISERROR(VLOOKUP(A38,【入力用】個人登録票!$A$21:$P$50,5,FALSE)),"",VLOOKUP(A38,【入力用】個人登録票!$A$21:$P$50,5,FALSE)) &amp; IF(ISERROR(VLOOKUP(A38,【入力用】個人登録票!$A$59:$P$127,5,FALSE)),"",VLOOKUP(A38,【入力用】個人登録票!$A$59:$P$127,5,FALSE))</f>
        <v/>
      </c>
      <c r="F38" s="569" t="str">
        <f>IF(ISERROR(VLOOKUP(A38,【入力用】個人登録票!$A$21:$P$50,6,FALSE)),"",VLOOKUP(A38,【入力用】個人登録票!$A$21:$P$50,6,FALSE)) &amp; IF(ISERROR(VLOOKUP(A38,【入力用】個人登録票!$A$59:$P$127,6,FALSE)),"",VLOOKUP(A38,【入力用】個人登録票!$A$59:$P$127,6,FALSE))</f>
        <v/>
      </c>
      <c r="G38" s="568"/>
      <c r="H38" s="293" t="str">
        <f>IF(ISERROR(VLOOKUP(A38,【入力用】個人登録票!$A$21:$P$50,8,FALSE)),"",VLOOKUP(A38,【入力用】個人登録票!$A$21:$P$50,8,FALSE)) &amp; IF(ISERROR(VLOOKUP(A38,【入力用】個人登録票!$A$59:$P$127,8,FALSE)),"",VLOOKUP(A38,【入力用】個人登録票!$A$59:$P$127,8,FALSE))</f>
        <v/>
      </c>
      <c r="I38" s="292" t="str">
        <f>IF(ISERROR(VLOOKUP(A38,【入力用】個人登録票!$A$21:$P$50,9,FALSE)),"",VLOOKUP(A38,【入力用】個人登録票!$A$21:$P$50,9,FALSE)) &amp; IF(ISERROR(VLOOKUP(A38,【入力用】個人登録票!$A$59:$P$127,9,FALSE)),"",VLOOKUP(A38,【入力用】個人登録票!$A$59:$P$127,9,FALSE))</f>
        <v/>
      </c>
      <c r="J38" s="570" t="str">
        <f>IF(ISERROR(VLOOKUP(A38,【入力用】個人登録票!$A$21:$P$50,10,FALSE)),"",VLOOKUP(A38,【入力用】個人登録票!$A$21:$P$50,10,FALSE)) &amp; IF(ISERROR(VLOOKUP(A38,【入力用】個人登録票!$A$59:$P$127,10,FALSE)),"",VLOOKUP(A38,【入力用】個人登録票!$A$59:$P$127,10,FALSE))</f>
        <v/>
      </c>
      <c r="K38" s="572"/>
      <c r="L38" s="294" t="str">
        <f>TEXT(IF(ISERROR(VLOOKUP(A38,【入力用】個人登録票!$A$21:$P$50,12,FALSE)),"",VLOOKUP(A38,【入力用】個人登録票!$A$21:$P$50,12,FALSE)) &amp; IF(ISERROR(VLOOKUP(A38,【入力用】個人登録票!$A$59:$P$127,12,FALSE)),"",VLOOKUP(A38,【入力用】個人登録票!$A$59:$P$127,12,FALSE)),"ge.m.d")</f>
        <v/>
      </c>
      <c r="M38" s="295" t="str">
        <f>IF(ISERROR(VLOOKUP(A38,【入力用】個人登録票!$A$21:$P$50,13,FALSE)),"",VLOOKUP(A38,【入力用】個人登録票!$A$21:$P$50,13,FALSE)) &amp; IF(ISERROR(VLOOKUP(A38,【入力用】個人登録票!$A$59:$P$127,13,FALSE)),"",VLOOKUP(A38,【入力用】個人登録票!$A$59:$P$127,13,FALSE))</f>
        <v/>
      </c>
      <c r="N38" s="296" t="str">
        <f>IF(ISERROR(VLOOKUP(A38,【入力用】個人登録票!$A$21:$P$50,14,FALSE)),"",VLOOKUP(A38,【入力用】個人登録票!$A$21:$P$50,14,FALSE)) &amp; IF(ISERROR(VLOOKUP(A38,【入力用】個人登録票!$A$59:$P$127,14,FALSE)),"",VLOOKUP(A38,【入力用】個人登録票!$A$59:$P$127,14,FALSE))</f>
        <v/>
      </c>
      <c r="O38" s="297" t="str">
        <f>IF(ISERROR(VLOOKUP(A38,【入力用】個人登録票!$A$21:$P$50,15,FALSE)),"",VLOOKUP(A38,【入力用】個人登録票!$A$21:$P$50,15,FALSE)) &amp; IF(ISERROR(VLOOKUP(A38,【入力用】個人登録票!$A$59:$P$127,15,FALSE)),"",VLOOKUP(A38,【入力用】個人登録票!$A$59:$P$127,15,FALSE))</f>
        <v/>
      </c>
      <c r="P38" s="298" t="str">
        <f>IF(ISERROR(VLOOKUP(A38,【入力用】個人登録票!$A$21:$P$50,16,FALSE)),"",VLOOKUP(A38,【入力用】個人登録票!$A$21:$P$50,16,FALSE)) &amp; IF(ISERROR(VLOOKUP(A38,【入力用】個人登録票!$A$59:$P$127,16,FALSE)),"",VLOOKUP(A38,【入力用】個人登録票!$A$59:$P$127,16,FALSE))</f>
        <v/>
      </c>
      <c r="R38" s="215">
        <f>IF(ISERROR(VLOOKUP(A38,【入力用】個人登録票!$A$21:$R$50,18,FALSE)),"",VLOOKUP(A38,【入力用】個人登録票!$A$21:$R$50,18,FALSE))</f>
        <v>0</v>
      </c>
    </row>
    <row r="39" spans="1:18" ht="19.75" customHeight="1">
      <c r="A39" s="289" t="str">
        <f>【入力用】個人登録票!A39</f>
        <v>16</v>
      </c>
      <c r="B39" s="290" t="str">
        <f>IF(ISERROR(VLOOKUP(A39,【入力用】個人登録票!$A$21:$P$50,2,FALSE)),"",VLOOKUP(A39,【入力用】個人登録票!$A$21:$P$50,2,FALSE)) &amp; IF(ISERROR(VLOOKUP(A39,【入力用】個人登録票!$A$59:$P$127,2,FALSE)),"",VLOOKUP(A39,【入力用】個人登録票!$A$59:$P$127,2,FALSE))</f>
        <v/>
      </c>
      <c r="C39" s="567" t="str">
        <f>IF(ISERROR(VLOOKUP(A39,【入力用】個人登録票!$A$21:$P$50,3,FALSE)),"",VLOOKUP(A39,【入力用】個人登録票!$A$21:$P$50,3,FALSE)) &amp; IF(ISERROR(VLOOKUP(A39,【入力用】個人登録票!$A$59:$P$127,3,FALSE)),"",VLOOKUP(A39,【入力用】個人登録票!$A$59:$P$127,3,FALSE))</f>
        <v/>
      </c>
      <c r="D39" s="568"/>
      <c r="E39" s="291" t="str">
        <f>IF(ISERROR(VLOOKUP(A39,【入力用】個人登録票!$A$21:$P$50,5,FALSE)),"",VLOOKUP(A39,【入力用】個人登録票!$A$21:$P$50,5,FALSE)) &amp; IF(ISERROR(VLOOKUP(A39,【入力用】個人登録票!$A$59:$P$127,5,FALSE)),"",VLOOKUP(A39,【入力用】個人登録票!$A$59:$P$127,5,FALSE))</f>
        <v/>
      </c>
      <c r="F39" s="569" t="str">
        <f>IF(ISERROR(VLOOKUP(A39,【入力用】個人登録票!$A$21:$P$50,6,FALSE)),"",VLOOKUP(A39,【入力用】個人登録票!$A$21:$P$50,6,FALSE)) &amp; IF(ISERROR(VLOOKUP(A39,【入力用】個人登録票!$A$59:$P$127,6,FALSE)),"",VLOOKUP(A39,【入力用】個人登録票!$A$59:$P$127,6,FALSE))</f>
        <v/>
      </c>
      <c r="G39" s="568"/>
      <c r="H39" s="293" t="str">
        <f>IF(ISERROR(VLOOKUP(A39,【入力用】個人登録票!$A$21:$P$50,8,FALSE)),"",VLOOKUP(A39,【入力用】個人登録票!$A$21:$P$50,8,FALSE)) &amp; IF(ISERROR(VLOOKUP(A39,【入力用】個人登録票!$A$59:$P$127,8,FALSE)),"",VLOOKUP(A39,【入力用】個人登録票!$A$59:$P$127,8,FALSE))</f>
        <v/>
      </c>
      <c r="I39" s="292" t="str">
        <f>IF(ISERROR(VLOOKUP(A39,【入力用】個人登録票!$A$21:$P$50,9,FALSE)),"",VLOOKUP(A39,【入力用】個人登録票!$A$21:$P$50,9,FALSE)) &amp; IF(ISERROR(VLOOKUP(A39,【入力用】個人登録票!$A$59:$P$127,9,FALSE)),"",VLOOKUP(A39,【入力用】個人登録票!$A$59:$P$127,9,FALSE))</f>
        <v/>
      </c>
      <c r="J39" s="570" t="str">
        <f>IF(ISERROR(VLOOKUP(A39,【入力用】個人登録票!$A$21:$P$50,10,FALSE)),"",VLOOKUP(A39,【入力用】個人登録票!$A$21:$P$50,10,FALSE)) &amp; IF(ISERROR(VLOOKUP(A39,【入力用】個人登録票!$A$59:$P$127,10,FALSE)),"",VLOOKUP(A39,【入力用】個人登録票!$A$59:$P$127,10,FALSE))</f>
        <v/>
      </c>
      <c r="K39" s="572"/>
      <c r="L39" s="294" t="str">
        <f>TEXT(IF(ISERROR(VLOOKUP(A39,【入力用】個人登録票!$A$21:$P$50,12,FALSE)),"",VLOOKUP(A39,【入力用】個人登録票!$A$21:$P$50,12,FALSE)) &amp; IF(ISERROR(VLOOKUP(A39,【入力用】個人登録票!$A$59:$P$127,12,FALSE)),"",VLOOKUP(A39,【入力用】個人登録票!$A$59:$P$127,12,FALSE)),"ge.m.d")</f>
        <v/>
      </c>
      <c r="M39" s="295" t="str">
        <f>IF(ISERROR(VLOOKUP(A39,【入力用】個人登録票!$A$21:$P$50,13,FALSE)),"",VLOOKUP(A39,【入力用】個人登録票!$A$21:$P$50,13,FALSE)) &amp; IF(ISERROR(VLOOKUP(A39,【入力用】個人登録票!$A$59:$P$127,13,FALSE)),"",VLOOKUP(A39,【入力用】個人登録票!$A$59:$P$127,13,FALSE))</f>
        <v/>
      </c>
      <c r="N39" s="296" t="str">
        <f>IF(ISERROR(VLOOKUP(A39,【入力用】個人登録票!$A$21:$P$50,14,FALSE)),"",VLOOKUP(A39,【入力用】個人登録票!$A$21:$P$50,14,FALSE)) &amp; IF(ISERROR(VLOOKUP(A39,【入力用】個人登録票!$A$59:$P$127,14,FALSE)),"",VLOOKUP(A39,【入力用】個人登録票!$A$59:$P$127,14,FALSE))</f>
        <v/>
      </c>
      <c r="O39" s="297" t="str">
        <f>IF(ISERROR(VLOOKUP(A39,【入力用】個人登録票!$A$21:$P$50,15,FALSE)),"",VLOOKUP(A39,【入力用】個人登録票!$A$21:$P$50,15,FALSE)) &amp; IF(ISERROR(VLOOKUP(A39,【入力用】個人登録票!$A$59:$P$127,15,FALSE)),"",VLOOKUP(A39,【入力用】個人登録票!$A$59:$P$127,15,FALSE))</f>
        <v/>
      </c>
      <c r="P39" s="298" t="str">
        <f>IF(ISERROR(VLOOKUP(A39,【入力用】個人登録票!$A$21:$P$50,16,FALSE)),"",VLOOKUP(A39,【入力用】個人登録票!$A$21:$P$50,16,FALSE)) &amp; IF(ISERROR(VLOOKUP(A39,【入力用】個人登録票!$A$59:$P$127,16,FALSE)),"",VLOOKUP(A39,【入力用】個人登録票!$A$59:$P$127,16,FALSE))</f>
        <v/>
      </c>
      <c r="R39" s="215">
        <f>IF(ISERROR(VLOOKUP(A39,【入力用】個人登録票!$A$21:$R$50,18,FALSE)),"",VLOOKUP(A39,【入力用】個人登録票!$A$21:$R$50,18,FALSE))</f>
        <v>0</v>
      </c>
    </row>
    <row r="40" spans="1:18" ht="19.75" customHeight="1">
      <c r="A40" s="289" t="str">
        <f>【入力用】個人登録票!A40</f>
        <v>17</v>
      </c>
      <c r="B40" s="290" t="str">
        <f>IF(ISERROR(VLOOKUP(A40,【入力用】個人登録票!$A$21:$P$50,2,FALSE)),"",VLOOKUP(A40,【入力用】個人登録票!$A$21:$P$50,2,FALSE)) &amp; IF(ISERROR(VLOOKUP(A40,【入力用】個人登録票!$A$59:$P$127,2,FALSE)),"",VLOOKUP(A40,【入力用】個人登録票!$A$59:$P$127,2,FALSE))</f>
        <v/>
      </c>
      <c r="C40" s="567" t="str">
        <f>IF(ISERROR(VLOOKUP(A40,【入力用】個人登録票!$A$21:$P$50,3,FALSE)),"",VLOOKUP(A40,【入力用】個人登録票!$A$21:$P$50,3,FALSE)) &amp; IF(ISERROR(VLOOKUP(A40,【入力用】個人登録票!$A$59:$P$127,3,FALSE)),"",VLOOKUP(A40,【入力用】個人登録票!$A$59:$P$127,3,FALSE))</f>
        <v/>
      </c>
      <c r="D40" s="568"/>
      <c r="E40" s="291" t="str">
        <f>IF(ISERROR(VLOOKUP(A40,【入力用】個人登録票!$A$21:$P$50,5,FALSE)),"",VLOOKUP(A40,【入力用】個人登録票!$A$21:$P$50,5,FALSE)) &amp; IF(ISERROR(VLOOKUP(A40,【入力用】個人登録票!$A$59:$P$127,5,FALSE)),"",VLOOKUP(A40,【入力用】個人登録票!$A$59:$P$127,5,FALSE))</f>
        <v/>
      </c>
      <c r="F40" s="569" t="str">
        <f>IF(ISERROR(VLOOKUP(A40,【入力用】個人登録票!$A$21:$P$50,6,FALSE)),"",VLOOKUP(A40,【入力用】個人登録票!$A$21:$P$50,6,FALSE)) &amp; IF(ISERROR(VLOOKUP(A40,【入力用】個人登録票!$A$59:$P$127,6,FALSE)),"",VLOOKUP(A40,【入力用】個人登録票!$A$59:$P$127,6,FALSE))</f>
        <v/>
      </c>
      <c r="G40" s="568"/>
      <c r="H40" s="293" t="str">
        <f>IF(ISERROR(VLOOKUP(A40,【入力用】個人登録票!$A$21:$P$50,8,FALSE)),"",VLOOKUP(A40,【入力用】個人登録票!$A$21:$P$50,8,FALSE)) &amp; IF(ISERROR(VLOOKUP(A40,【入力用】個人登録票!$A$59:$P$127,8,FALSE)),"",VLOOKUP(A40,【入力用】個人登録票!$A$59:$P$127,8,FALSE))</f>
        <v/>
      </c>
      <c r="I40" s="292" t="str">
        <f>IF(ISERROR(VLOOKUP(A40,【入力用】個人登録票!$A$21:$P$50,9,FALSE)),"",VLOOKUP(A40,【入力用】個人登録票!$A$21:$P$50,9,FALSE)) &amp; IF(ISERROR(VLOOKUP(A40,【入力用】個人登録票!$A$59:$P$127,9,FALSE)),"",VLOOKUP(A40,【入力用】個人登録票!$A$59:$P$127,9,FALSE))</f>
        <v/>
      </c>
      <c r="J40" s="570" t="str">
        <f>IF(ISERROR(VLOOKUP(A40,【入力用】個人登録票!$A$21:$P$50,10,FALSE)),"",VLOOKUP(A40,【入力用】個人登録票!$A$21:$P$50,10,FALSE)) &amp; IF(ISERROR(VLOOKUP(A40,【入力用】個人登録票!$A$59:$P$127,10,FALSE)),"",VLOOKUP(A40,【入力用】個人登録票!$A$59:$P$127,10,FALSE))</f>
        <v/>
      </c>
      <c r="K40" s="572"/>
      <c r="L40" s="294" t="str">
        <f>TEXT(IF(ISERROR(VLOOKUP(A40,【入力用】個人登録票!$A$21:$P$50,12,FALSE)),"",VLOOKUP(A40,【入力用】個人登録票!$A$21:$P$50,12,FALSE)) &amp; IF(ISERROR(VLOOKUP(A40,【入力用】個人登録票!$A$59:$P$127,12,FALSE)),"",VLOOKUP(A40,【入力用】個人登録票!$A$59:$P$127,12,FALSE)),"ge.m.d")</f>
        <v/>
      </c>
      <c r="M40" s="295" t="str">
        <f>IF(ISERROR(VLOOKUP(A40,【入力用】個人登録票!$A$21:$P$50,13,FALSE)),"",VLOOKUP(A40,【入力用】個人登録票!$A$21:$P$50,13,FALSE)) &amp; IF(ISERROR(VLOOKUP(A40,【入力用】個人登録票!$A$59:$P$127,13,FALSE)),"",VLOOKUP(A40,【入力用】個人登録票!$A$59:$P$127,13,FALSE))</f>
        <v/>
      </c>
      <c r="N40" s="296" t="str">
        <f>IF(ISERROR(VLOOKUP(A40,【入力用】個人登録票!$A$21:$P$50,14,FALSE)),"",VLOOKUP(A40,【入力用】個人登録票!$A$21:$P$50,14,FALSE)) &amp; IF(ISERROR(VLOOKUP(A40,【入力用】個人登録票!$A$59:$P$127,14,FALSE)),"",VLOOKUP(A40,【入力用】個人登録票!$A$59:$P$127,14,FALSE))</f>
        <v/>
      </c>
      <c r="O40" s="297" t="str">
        <f>IF(ISERROR(VLOOKUP(A40,【入力用】個人登録票!$A$21:$P$50,15,FALSE)),"",VLOOKUP(A40,【入力用】個人登録票!$A$21:$P$50,15,FALSE)) &amp; IF(ISERROR(VLOOKUP(A40,【入力用】個人登録票!$A$59:$P$127,15,FALSE)),"",VLOOKUP(A40,【入力用】個人登録票!$A$59:$P$127,15,FALSE))</f>
        <v/>
      </c>
      <c r="P40" s="298" t="str">
        <f>IF(ISERROR(VLOOKUP(A40,【入力用】個人登録票!$A$21:$P$50,16,FALSE)),"",VLOOKUP(A40,【入力用】個人登録票!$A$21:$P$50,16,FALSE)) &amp; IF(ISERROR(VLOOKUP(A40,【入力用】個人登録票!$A$59:$P$127,16,FALSE)),"",VLOOKUP(A40,【入力用】個人登録票!$A$59:$P$127,16,FALSE))</f>
        <v/>
      </c>
      <c r="R40" s="215">
        <f>IF(ISERROR(VLOOKUP(A40,【入力用】個人登録票!$A$21:$R$50,18,FALSE)),"",VLOOKUP(A40,【入力用】個人登録票!$A$21:$R$50,18,FALSE))</f>
        <v>0</v>
      </c>
    </row>
    <row r="41" spans="1:18" ht="19.75" customHeight="1">
      <c r="A41" s="289" t="str">
        <f>【入力用】個人登録票!A41</f>
        <v>18</v>
      </c>
      <c r="B41" s="290" t="str">
        <f>IF(ISERROR(VLOOKUP(A41,【入力用】個人登録票!$A$21:$P$50,2,FALSE)),"",VLOOKUP(A41,【入力用】個人登録票!$A$21:$P$50,2,FALSE)) &amp; IF(ISERROR(VLOOKUP(A41,【入力用】個人登録票!$A$59:$P$127,2,FALSE)),"",VLOOKUP(A41,【入力用】個人登録票!$A$59:$P$127,2,FALSE))</f>
        <v/>
      </c>
      <c r="C41" s="567" t="str">
        <f>IF(ISERROR(VLOOKUP(A41,【入力用】個人登録票!$A$21:$P$50,3,FALSE)),"",VLOOKUP(A41,【入力用】個人登録票!$A$21:$P$50,3,FALSE)) &amp; IF(ISERROR(VLOOKUP(A41,【入力用】個人登録票!$A$59:$P$127,3,FALSE)),"",VLOOKUP(A41,【入力用】個人登録票!$A$59:$P$127,3,FALSE))</f>
        <v/>
      </c>
      <c r="D41" s="568"/>
      <c r="E41" s="291" t="str">
        <f>IF(ISERROR(VLOOKUP(A41,【入力用】個人登録票!$A$21:$P$50,5,FALSE)),"",VLOOKUP(A41,【入力用】個人登録票!$A$21:$P$50,5,FALSE)) &amp; IF(ISERROR(VLOOKUP(A41,【入力用】個人登録票!$A$59:$P$127,5,FALSE)),"",VLOOKUP(A41,【入力用】個人登録票!$A$59:$P$127,5,FALSE))</f>
        <v/>
      </c>
      <c r="F41" s="569" t="str">
        <f>IF(ISERROR(VLOOKUP(A41,【入力用】個人登録票!$A$21:$P$50,6,FALSE)),"",VLOOKUP(A41,【入力用】個人登録票!$A$21:$P$50,6,FALSE)) &amp; IF(ISERROR(VLOOKUP(A41,【入力用】個人登録票!$A$59:$P$127,6,FALSE)),"",VLOOKUP(A41,【入力用】個人登録票!$A$59:$P$127,6,FALSE))</f>
        <v/>
      </c>
      <c r="G41" s="568"/>
      <c r="H41" s="293" t="str">
        <f>IF(ISERROR(VLOOKUP(A41,【入力用】個人登録票!$A$21:$P$50,8,FALSE)),"",VLOOKUP(A41,【入力用】個人登録票!$A$21:$P$50,8,FALSE)) &amp; IF(ISERROR(VLOOKUP(A41,【入力用】個人登録票!$A$59:$P$127,8,FALSE)),"",VLOOKUP(A41,【入力用】個人登録票!$A$59:$P$127,8,FALSE))</f>
        <v/>
      </c>
      <c r="I41" s="292" t="str">
        <f>IF(ISERROR(VLOOKUP(A41,【入力用】個人登録票!$A$21:$P$50,9,FALSE)),"",VLOOKUP(A41,【入力用】個人登録票!$A$21:$P$50,9,FALSE)) &amp; IF(ISERROR(VLOOKUP(A41,【入力用】個人登録票!$A$59:$P$127,9,FALSE)),"",VLOOKUP(A41,【入力用】個人登録票!$A$59:$P$127,9,FALSE))</f>
        <v/>
      </c>
      <c r="J41" s="570" t="str">
        <f>IF(ISERROR(VLOOKUP(A41,【入力用】個人登録票!$A$21:$P$50,10,FALSE)),"",VLOOKUP(A41,【入力用】個人登録票!$A$21:$P$50,10,FALSE)) &amp; IF(ISERROR(VLOOKUP(A41,【入力用】個人登録票!$A$59:$P$127,10,FALSE)),"",VLOOKUP(A41,【入力用】個人登録票!$A$59:$P$127,10,FALSE))</f>
        <v/>
      </c>
      <c r="K41" s="572"/>
      <c r="L41" s="294" t="str">
        <f>TEXT(IF(ISERROR(VLOOKUP(A41,【入力用】個人登録票!$A$21:$P$50,12,FALSE)),"",VLOOKUP(A41,【入力用】個人登録票!$A$21:$P$50,12,FALSE)) &amp; IF(ISERROR(VLOOKUP(A41,【入力用】個人登録票!$A$59:$P$127,12,FALSE)),"",VLOOKUP(A41,【入力用】個人登録票!$A$59:$P$127,12,FALSE)),"ge.m.d")</f>
        <v/>
      </c>
      <c r="M41" s="295" t="str">
        <f>IF(ISERROR(VLOOKUP(A41,【入力用】個人登録票!$A$21:$P$50,13,FALSE)),"",VLOOKUP(A41,【入力用】個人登録票!$A$21:$P$50,13,FALSE)) &amp; IF(ISERROR(VLOOKUP(A41,【入力用】個人登録票!$A$59:$P$127,13,FALSE)),"",VLOOKUP(A41,【入力用】個人登録票!$A$59:$P$127,13,FALSE))</f>
        <v/>
      </c>
      <c r="N41" s="296" t="str">
        <f>IF(ISERROR(VLOOKUP(A41,【入力用】個人登録票!$A$21:$P$50,14,FALSE)),"",VLOOKUP(A41,【入力用】個人登録票!$A$21:$P$50,14,FALSE)) &amp; IF(ISERROR(VLOOKUP(A41,【入力用】個人登録票!$A$59:$P$127,14,FALSE)),"",VLOOKUP(A41,【入力用】個人登録票!$A$59:$P$127,14,FALSE))</f>
        <v/>
      </c>
      <c r="O41" s="297" t="str">
        <f>IF(ISERROR(VLOOKUP(A41,【入力用】個人登録票!$A$21:$P$50,15,FALSE)),"",VLOOKUP(A41,【入力用】個人登録票!$A$21:$P$50,15,FALSE)) &amp; IF(ISERROR(VLOOKUP(A41,【入力用】個人登録票!$A$59:$P$127,15,FALSE)),"",VLOOKUP(A41,【入力用】個人登録票!$A$59:$P$127,15,FALSE))</f>
        <v/>
      </c>
      <c r="P41" s="298" t="str">
        <f>IF(ISERROR(VLOOKUP(A41,【入力用】個人登録票!$A$21:$P$50,16,FALSE)),"",VLOOKUP(A41,【入力用】個人登録票!$A$21:$P$50,16,FALSE)) &amp; IF(ISERROR(VLOOKUP(A41,【入力用】個人登録票!$A$59:$P$127,16,FALSE)),"",VLOOKUP(A41,【入力用】個人登録票!$A$59:$P$127,16,FALSE))</f>
        <v/>
      </c>
      <c r="R41" s="215">
        <f>IF(ISERROR(VLOOKUP(A41,【入力用】個人登録票!$A$21:$R$50,18,FALSE)),"",VLOOKUP(A41,【入力用】個人登録票!$A$21:$R$50,18,FALSE))</f>
        <v>0</v>
      </c>
    </row>
    <row r="42" spans="1:18" ht="19.75" customHeight="1">
      <c r="A42" s="289" t="str">
        <f>【入力用】個人登録票!A42</f>
        <v>19</v>
      </c>
      <c r="B42" s="290" t="str">
        <f>IF(ISERROR(VLOOKUP(A42,【入力用】個人登録票!$A$21:$P$50,2,FALSE)),"",VLOOKUP(A42,【入力用】個人登録票!$A$21:$P$50,2,FALSE)) &amp; IF(ISERROR(VLOOKUP(A42,【入力用】個人登録票!$A$59:$P$127,2,FALSE)),"",VLOOKUP(A42,【入力用】個人登録票!$A$59:$P$127,2,FALSE))</f>
        <v/>
      </c>
      <c r="C42" s="567" t="str">
        <f>IF(ISERROR(VLOOKUP(A42,【入力用】個人登録票!$A$21:$P$50,3,FALSE)),"",VLOOKUP(A42,【入力用】個人登録票!$A$21:$P$50,3,FALSE)) &amp; IF(ISERROR(VLOOKUP(A42,【入力用】個人登録票!$A$59:$P$127,3,FALSE)),"",VLOOKUP(A42,【入力用】個人登録票!$A$59:$P$127,3,FALSE))</f>
        <v/>
      </c>
      <c r="D42" s="568"/>
      <c r="E42" s="291" t="str">
        <f>IF(ISERROR(VLOOKUP(A42,【入力用】個人登録票!$A$21:$P$50,5,FALSE)),"",VLOOKUP(A42,【入力用】個人登録票!$A$21:$P$50,5,FALSE)) &amp; IF(ISERROR(VLOOKUP(A42,【入力用】個人登録票!$A$59:$P$127,5,FALSE)),"",VLOOKUP(A42,【入力用】個人登録票!$A$59:$P$127,5,FALSE))</f>
        <v/>
      </c>
      <c r="F42" s="569" t="str">
        <f>IF(ISERROR(VLOOKUP(A42,【入力用】個人登録票!$A$21:$P$50,6,FALSE)),"",VLOOKUP(A42,【入力用】個人登録票!$A$21:$P$50,6,FALSE)) &amp; IF(ISERROR(VLOOKUP(A42,【入力用】個人登録票!$A$59:$P$127,6,FALSE)),"",VLOOKUP(A42,【入力用】個人登録票!$A$59:$P$127,6,FALSE))</f>
        <v/>
      </c>
      <c r="G42" s="568"/>
      <c r="H42" s="293" t="str">
        <f>IF(ISERROR(VLOOKUP(A42,【入力用】個人登録票!$A$21:$P$50,8,FALSE)),"",VLOOKUP(A42,【入力用】個人登録票!$A$21:$P$50,8,FALSE)) &amp; IF(ISERROR(VLOOKUP(A42,【入力用】個人登録票!$A$59:$P$127,8,FALSE)),"",VLOOKUP(A42,【入力用】個人登録票!$A$59:$P$127,8,FALSE))</f>
        <v/>
      </c>
      <c r="I42" s="292" t="str">
        <f>IF(ISERROR(VLOOKUP(A42,【入力用】個人登録票!$A$21:$P$50,9,FALSE)),"",VLOOKUP(A42,【入力用】個人登録票!$A$21:$P$50,9,FALSE)) &amp; IF(ISERROR(VLOOKUP(A42,【入力用】個人登録票!$A$59:$P$127,9,FALSE)),"",VLOOKUP(A42,【入力用】個人登録票!$A$59:$P$127,9,FALSE))</f>
        <v/>
      </c>
      <c r="J42" s="570" t="str">
        <f>IF(ISERROR(VLOOKUP(A42,【入力用】個人登録票!$A$21:$P$50,10,FALSE)),"",VLOOKUP(A42,【入力用】個人登録票!$A$21:$P$50,10,FALSE)) &amp; IF(ISERROR(VLOOKUP(A42,【入力用】個人登録票!$A$59:$P$127,10,FALSE)),"",VLOOKUP(A42,【入力用】個人登録票!$A$59:$P$127,10,FALSE))</f>
        <v/>
      </c>
      <c r="K42" s="572"/>
      <c r="L42" s="294" t="str">
        <f>TEXT(IF(ISERROR(VLOOKUP(A42,【入力用】個人登録票!$A$21:$P$50,12,FALSE)),"",VLOOKUP(A42,【入力用】個人登録票!$A$21:$P$50,12,FALSE)) &amp; IF(ISERROR(VLOOKUP(A42,【入力用】個人登録票!$A$59:$P$127,12,FALSE)),"",VLOOKUP(A42,【入力用】個人登録票!$A$59:$P$127,12,FALSE)),"ge.m.d")</f>
        <v/>
      </c>
      <c r="M42" s="295" t="str">
        <f>IF(ISERROR(VLOOKUP(A42,【入力用】個人登録票!$A$21:$P$50,13,FALSE)),"",VLOOKUP(A42,【入力用】個人登録票!$A$21:$P$50,13,FALSE)) &amp; IF(ISERROR(VLOOKUP(A42,【入力用】個人登録票!$A$59:$P$127,13,FALSE)),"",VLOOKUP(A42,【入力用】個人登録票!$A$59:$P$127,13,FALSE))</f>
        <v/>
      </c>
      <c r="N42" s="296" t="str">
        <f>IF(ISERROR(VLOOKUP(A42,【入力用】個人登録票!$A$21:$P$50,14,FALSE)),"",VLOOKUP(A42,【入力用】個人登録票!$A$21:$P$50,14,FALSE)) &amp; IF(ISERROR(VLOOKUP(A42,【入力用】個人登録票!$A$59:$P$127,14,FALSE)),"",VLOOKUP(A42,【入力用】個人登録票!$A$59:$P$127,14,FALSE))</f>
        <v/>
      </c>
      <c r="O42" s="297" t="str">
        <f>IF(ISERROR(VLOOKUP(A42,【入力用】個人登録票!$A$21:$P$50,15,FALSE)),"",VLOOKUP(A42,【入力用】個人登録票!$A$21:$P$50,15,FALSE)) &amp; IF(ISERROR(VLOOKUP(A42,【入力用】個人登録票!$A$59:$P$127,15,FALSE)),"",VLOOKUP(A42,【入力用】個人登録票!$A$59:$P$127,15,FALSE))</f>
        <v/>
      </c>
      <c r="P42" s="298" t="str">
        <f>IF(ISERROR(VLOOKUP(A42,【入力用】個人登録票!$A$21:$P$50,16,FALSE)),"",VLOOKUP(A42,【入力用】個人登録票!$A$21:$P$50,16,FALSE)) &amp; IF(ISERROR(VLOOKUP(A42,【入力用】個人登録票!$A$59:$P$127,16,FALSE)),"",VLOOKUP(A42,【入力用】個人登録票!$A$59:$P$127,16,FALSE))</f>
        <v/>
      </c>
      <c r="R42" s="215">
        <f>IF(ISERROR(VLOOKUP(A42,【入力用】個人登録票!$A$21:$R$50,18,FALSE)),"",VLOOKUP(A42,【入力用】個人登録票!$A$21:$R$50,18,FALSE))</f>
        <v>0</v>
      </c>
    </row>
    <row r="43" spans="1:18" ht="19.75" customHeight="1">
      <c r="A43" s="289" t="str">
        <f>【入力用】個人登録票!A43</f>
        <v>20</v>
      </c>
      <c r="B43" s="290" t="str">
        <f>IF(ISERROR(VLOOKUP(A43,【入力用】個人登録票!$A$21:$P$50,2,FALSE)),"",VLOOKUP(A43,【入力用】個人登録票!$A$21:$P$50,2,FALSE)) &amp; IF(ISERROR(VLOOKUP(A43,【入力用】個人登録票!$A$59:$P$127,2,FALSE)),"",VLOOKUP(A43,【入力用】個人登録票!$A$59:$P$127,2,FALSE))</f>
        <v/>
      </c>
      <c r="C43" s="567" t="str">
        <f>IF(ISERROR(VLOOKUP(A43,【入力用】個人登録票!$A$21:$P$50,3,FALSE)),"",VLOOKUP(A43,【入力用】個人登録票!$A$21:$P$50,3,FALSE)) &amp; IF(ISERROR(VLOOKUP(A43,【入力用】個人登録票!$A$59:$P$127,3,FALSE)),"",VLOOKUP(A43,【入力用】個人登録票!$A$59:$P$127,3,FALSE))</f>
        <v/>
      </c>
      <c r="D43" s="568"/>
      <c r="E43" s="291" t="str">
        <f>IF(ISERROR(VLOOKUP(A43,【入力用】個人登録票!$A$21:$P$50,5,FALSE)),"",VLOOKUP(A43,【入力用】個人登録票!$A$21:$P$50,5,FALSE)) &amp; IF(ISERROR(VLOOKUP(A43,【入力用】個人登録票!$A$59:$P$127,5,FALSE)),"",VLOOKUP(A43,【入力用】個人登録票!$A$59:$P$127,5,FALSE))</f>
        <v/>
      </c>
      <c r="F43" s="569" t="str">
        <f>IF(ISERROR(VLOOKUP(A43,【入力用】個人登録票!$A$21:$P$50,6,FALSE)),"",VLOOKUP(A43,【入力用】個人登録票!$A$21:$P$50,6,FALSE)) &amp; IF(ISERROR(VLOOKUP(A43,【入力用】個人登録票!$A$59:$P$127,6,FALSE)),"",VLOOKUP(A43,【入力用】個人登録票!$A$59:$P$127,6,FALSE))</f>
        <v/>
      </c>
      <c r="G43" s="568"/>
      <c r="H43" s="293" t="str">
        <f>IF(ISERROR(VLOOKUP(A43,【入力用】個人登録票!$A$21:$P$50,8,FALSE)),"",VLOOKUP(A43,【入力用】個人登録票!$A$21:$P$50,8,FALSE)) &amp; IF(ISERROR(VLOOKUP(A43,【入力用】個人登録票!$A$59:$P$127,8,FALSE)),"",VLOOKUP(A43,【入力用】個人登録票!$A$59:$P$127,8,FALSE))</f>
        <v/>
      </c>
      <c r="I43" s="292" t="str">
        <f>IF(ISERROR(VLOOKUP(A43,【入力用】個人登録票!$A$21:$P$50,9,FALSE)),"",VLOOKUP(A43,【入力用】個人登録票!$A$21:$P$50,9,FALSE)) &amp; IF(ISERROR(VLOOKUP(A43,【入力用】個人登録票!$A$59:$P$127,9,FALSE)),"",VLOOKUP(A43,【入力用】個人登録票!$A$59:$P$127,9,FALSE))</f>
        <v/>
      </c>
      <c r="J43" s="570" t="str">
        <f>IF(ISERROR(VLOOKUP(A43,【入力用】個人登録票!$A$21:$P$50,10,FALSE)),"",VLOOKUP(A43,【入力用】個人登録票!$A$21:$P$50,10,FALSE)) &amp; IF(ISERROR(VLOOKUP(A43,【入力用】個人登録票!$A$59:$P$127,10,FALSE)),"",VLOOKUP(A43,【入力用】個人登録票!$A$59:$P$127,10,FALSE))</f>
        <v/>
      </c>
      <c r="K43" s="572"/>
      <c r="L43" s="294" t="str">
        <f>TEXT(IF(ISERROR(VLOOKUP(A43,【入力用】個人登録票!$A$21:$P$50,12,FALSE)),"",VLOOKUP(A43,【入力用】個人登録票!$A$21:$P$50,12,FALSE)) &amp; IF(ISERROR(VLOOKUP(A43,【入力用】個人登録票!$A$59:$P$127,12,FALSE)),"",VLOOKUP(A43,【入力用】個人登録票!$A$59:$P$127,12,FALSE)),"ge.m.d")</f>
        <v/>
      </c>
      <c r="M43" s="295" t="str">
        <f>IF(ISERROR(VLOOKUP(A43,【入力用】個人登録票!$A$21:$P$50,13,FALSE)),"",VLOOKUP(A43,【入力用】個人登録票!$A$21:$P$50,13,FALSE)) &amp; IF(ISERROR(VLOOKUP(A43,【入力用】個人登録票!$A$59:$P$127,13,FALSE)),"",VLOOKUP(A43,【入力用】個人登録票!$A$59:$P$127,13,FALSE))</f>
        <v/>
      </c>
      <c r="N43" s="296" t="str">
        <f>IF(ISERROR(VLOOKUP(A43,【入力用】個人登録票!$A$21:$P$50,14,FALSE)),"",VLOOKUP(A43,【入力用】個人登録票!$A$21:$P$50,14,FALSE)) &amp; IF(ISERROR(VLOOKUP(A43,【入力用】個人登録票!$A$59:$P$127,14,FALSE)),"",VLOOKUP(A43,【入力用】個人登録票!$A$59:$P$127,14,FALSE))</f>
        <v/>
      </c>
      <c r="O43" s="297" t="str">
        <f>IF(ISERROR(VLOOKUP(A43,【入力用】個人登録票!$A$21:$P$50,15,FALSE)),"",VLOOKUP(A43,【入力用】個人登録票!$A$21:$P$50,15,FALSE)) &amp; IF(ISERROR(VLOOKUP(A43,【入力用】個人登録票!$A$59:$P$127,15,FALSE)),"",VLOOKUP(A43,【入力用】個人登録票!$A$59:$P$127,15,FALSE))</f>
        <v/>
      </c>
      <c r="P43" s="298" t="str">
        <f>IF(ISERROR(VLOOKUP(A43,【入力用】個人登録票!$A$21:$P$50,16,FALSE)),"",VLOOKUP(A43,【入力用】個人登録票!$A$21:$P$50,16,FALSE)) &amp; IF(ISERROR(VLOOKUP(A43,【入力用】個人登録票!$A$59:$P$127,16,FALSE)),"",VLOOKUP(A43,【入力用】個人登録票!$A$59:$P$127,16,FALSE))</f>
        <v/>
      </c>
      <c r="R43" s="215">
        <f>IF(ISERROR(VLOOKUP(A43,【入力用】個人登録票!$A$21:$R$50,18,FALSE)),"",VLOOKUP(A43,【入力用】個人登録票!$A$21:$R$50,18,FALSE))</f>
        <v>0</v>
      </c>
    </row>
    <row r="44" spans="1:18" ht="19.75" customHeight="1">
      <c r="A44" s="289" t="str">
        <f>【入力用】個人登録票!A44</f>
        <v>21</v>
      </c>
      <c r="B44" s="290" t="str">
        <f>IF(ISERROR(VLOOKUP(A44,【入力用】個人登録票!$A$21:$P$50,2,FALSE)),"",VLOOKUP(A44,【入力用】個人登録票!$A$21:$P$50,2,FALSE)) &amp; IF(ISERROR(VLOOKUP(A44,【入力用】個人登録票!$A$59:$P$127,2,FALSE)),"",VLOOKUP(A44,【入力用】個人登録票!$A$59:$P$127,2,FALSE))</f>
        <v/>
      </c>
      <c r="C44" s="567" t="str">
        <f>IF(ISERROR(VLOOKUP(A44,【入力用】個人登録票!$A$21:$P$50,3,FALSE)),"",VLOOKUP(A44,【入力用】個人登録票!$A$21:$P$50,3,FALSE)) &amp; IF(ISERROR(VLOOKUP(A44,【入力用】個人登録票!$A$59:$P$127,3,FALSE)),"",VLOOKUP(A44,【入力用】個人登録票!$A$59:$P$127,3,FALSE))</f>
        <v/>
      </c>
      <c r="D44" s="568"/>
      <c r="E44" s="291" t="str">
        <f>IF(ISERROR(VLOOKUP(A44,【入力用】個人登録票!$A$21:$P$50,5,FALSE)),"",VLOOKUP(A44,【入力用】個人登録票!$A$21:$P$50,5,FALSE)) &amp; IF(ISERROR(VLOOKUP(A44,【入力用】個人登録票!$A$59:$P$127,5,FALSE)),"",VLOOKUP(A44,【入力用】個人登録票!$A$59:$P$127,5,FALSE))</f>
        <v/>
      </c>
      <c r="F44" s="569" t="str">
        <f>IF(ISERROR(VLOOKUP(A44,【入力用】個人登録票!$A$21:$P$50,6,FALSE)),"",VLOOKUP(A44,【入力用】個人登録票!$A$21:$P$50,6,FALSE)) &amp; IF(ISERROR(VLOOKUP(A44,【入力用】個人登録票!$A$59:$P$127,6,FALSE)),"",VLOOKUP(A44,【入力用】個人登録票!$A$59:$P$127,6,FALSE))</f>
        <v/>
      </c>
      <c r="G44" s="568"/>
      <c r="H44" s="293" t="str">
        <f>IF(ISERROR(VLOOKUP(A44,【入力用】個人登録票!$A$21:$P$50,8,FALSE)),"",VLOOKUP(A44,【入力用】個人登録票!$A$21:$P$50,8,FALSE)) &amp; IF(ISERROR(VLOOKUP(A44,【入力用】個人登録票!$A$59:$P$127,8,FALSE)),"",VLOOKUP(A44,【入力用】個人登録票!$A$59:$P$127,8,FALSE))</f>
        <v/>
      </c>
      <c r="I44" s="292" t="str">
        <f>IF(ISERROR(VLOOKUP(A44,【入力用】個人登録票!$A$21:$P$50,9,FALSE)),"",VLOOKUP(A44,【入力用】個人登録票!$A$21:$P$50,9,FALSE)) &amp; IF(ISERROR(VLOOKUP(A44,【入力用】個人登録票!$A$59:$P$127,9,FALSE)),"",VLOOKUP(A44,【入力用】個人登録票!$A$59:$P$127,9,FALSE))</f>
        <v/>
      </c>
      <c r="J44" s="570" t="str">
        <f>IF(ISERROR(VLOOKUP(A44,【入力用】個人登録票!$A$21:$P$50,10,FALSE)),"",VLOOKUP(A44,【入力用】個人登録票!$A$21:$P$50,10,FALSE)) &amp; IF(ISERROR(VLOOKUP(A44,【入力用】個人登録票!$A$59:$P$127,10,FALSE)),"",VLOOKUP(A44,【入力用】個人登録票!$A$59:$P$127,10,FALSE))</f>
        <v/>
      </c>
      <c r="K44" s="572"/>
      <c r="L44" s="294" t="str">
        <f>TEXT(IF(ISERROR(VLOOKUP(A44,【入力用】個人登録票!$A$21:$P$50,12,FALSE)),"",VLOOKUP(A44,【入力用】個人登録票!$A$21:$P$50,12,FALSE)) &amp; IF(ISERROR(VLOOKUP(A44,【入力用】個人登録票!$A$59:$P$127,12,FALSE)),"",VLOOKUP(A44,【入力用】個人登録票!$A$59:$P$127,12,FALSE)),"ge.m.d")</f>
        <v/>
      </c>
      <c r="M44" s="295" t="str">
        <f>IF(ISERROR(VLOOKUP(A44,【入力用】個人登録票!$A$21:$P$50,13,FALSE)),"",VLOOKUP(A44,【入力用】個人登録票!$A$21:$P$50,13,FALSE)) &amp; IF(ISERROR(VLOOKUP(A44,【入力用】個人登録票!$A$59:$P$127,13,FALSE)),"",VLOOKUP(A44,【入力用】個人登録票!$A$59:$P$127,13,FALSE))</f>
        <v/>
      </c>
      <c r="N44" s="296" t="str">
        <f>IF(ISERROR(VLOOKUP(A44,【入力用】個人登録票!$A$21:$P$50,14,FALSE)),"",VLOOKUP(A44,【入力用】個人登録票!$A$21:$P$50,14,FALSE)) &amp; IF(ISERROR(VLOOKUP(A44,【入力用】個人登録票!$A$59:$P$127,14,FALSE)),"",VLOOKUP(A44,【入力用】個人登録票!$A$59:$P$127,14,FALSE))</f>
        <v/>
      </c>
      <c r="O44" s="297" t="str">
        <f>IF(ISERROR(VLOOKUP(A44,【入力用】個人登録票!$A$21:$P$50,15,FALSE)),"",VLOOKUP(A44,【入力用】個人登録票!$A$21:$P$50,15,FALSE)) &amp; IF(ISERROR(VLOOKUP(A44,【入力用】個人登録票!$A$59:$P$127,15,FALSE)),"",VLOOKUP(A44,【入力用】個人登録票!$A$59:$P$127,15,FALSE))</f>
        <v/>
      </c>
      <c r="P44" s="298" t="str">
        <f>IF(ISERROR(VLOOKUP(A44,【入力用】個人登録票!$A$21:$P$50,16,FALSE)),"",VLOOKUP(A44,【入力用】個人登録票!$A$21:$P$50,16,FALSE)) &amp; IF(ISERROR(VLOOKUP(A44,【入力用】個人登録票!$A$59:$P$127,16,FALSE)),"",VLOOKUP(A44,【入力用】個人登録票!$A$59:$P$127,16,FALSE))</f>
        <v/>
      </c>
      <c r="R44" s="215">
        <f>IF(ISERROR(VLOOKUP(A44,【入力用】個人登録票!$A$21:$R$50,18,FALSE)),"",VLOOKUP(A44,【入力用】個人登録票!$A$21:$R$50,18,FALSE))</f>
        <v>0</v>
      </c>
    </row>
    <row r="45" spans="1:18" ht="19.75" customHeight="1">
      <c r="A45" s="289" t="str">
        <f>【入力用】個人登録票!A45</f>
        <v>22</v>
      </c>
      <c r="B45" s="290" t="str">
        <f>IF(ISERROR(VLOOKUP(A45,【入力用】個人登録票!$A$21:$P$50,2,FALSE)),"",VLOOKUP(A45,【入力用】個人登録票!$A$21:$P$50,2,FALSE)) &amp; IF(ISERROR(VLOOKUP(A45,【入力用】個人登録票!$A$59:$P$127,2,FALSE)),"",VLOOKUP(A45,【入力用】個人登録票!$A$59:$P$127,2,FALSE))</f>
        <v/>
      </c>
      <c r="C45" s="567" t="str">
        <f>IF(ISERROR(VLOOKUP(A45,【入力用】個人登録票!$A$21:$P$50,3,FALSE)),"",VLOOKUP(A45,【入力用】個人登録票!$A$21:$P$50,3,FALSE)) &amp; IF(ISERROR(VLOOKUP(A45,【入力用】個人登録票!$A$59:$P$127,3,FALSE)),"",VLOOKUP(A45,【入力用】個人登録票!$A$59:$P$127,3,FALSE))</f>
        <v/>
      </c>
      <c r="D45" s="568"/>
      <c r="E45" s="291" t="str">
        <f>IF(ISERROR(VLOOKUP(A45,【入力用】個人登録票!$A$21:$P$50,5,FALSE)),"",VLOOKUP(A45,【入力用】個人登録票!$A$21:$P$50,5,FALSE)) &amp; IF(ISERROR(VLOOKUP(A45,【入力用】個人登録票!$A$59:$P$127,5,FALSE)),"",VLOOKUP(A45,【入力用】個人登録票!$A$59:$P$127,5,FALSE))</f>
        <v/>
      </c>
      <c r="F45" s="569" t="str">
        <f>IF(ISERROR(VLOOKUP(A45,【入力用】個人登録票!$A$21:$P$50,6,FALSE)),"",VLOOKUP(A45,【入力用】個人登録票!$A$21:$P$50,6,FALSE)) &amp; IF(ISERROR(VLOOKUP(A45,【入力用】個人登録票!$A$59:$P$127,6,FALSE)),"",VLOOKUP(A45,【入力用】個人登録票!$A$59:$P$127,6,FALSE))</f>
        <v/>
      </c>
      <c r="G45" s="568"/>
      <c r="H45" s="293" t="str">
        <f>IF(ISERROR(VLOOKUP(A45,【入力用】個人登録票!$A$21:$P$50,8,FALSE)),"",VLOOKUP(A45,【入力用】個人登録票!$A$21:$P$50,8,FALSE)) &amp; IF(ISERROR(VLOOKUP(A45,【入力用】個人登録票!$A$59:$P$127,8,FALSE)),"",VLOOKUP(A45,【入力用】個人登録票!$A$59:$P$127,8,FALSE))</f>
        <v/>
      </c>
      <c r="I45" s="292" t="str">
        <f>IF(ISERROR(VLOOKUP(A45,【入力用】個人登録票!$A$21:$P$50,9,FALSE)),"",VLOOKUP(A45,【入力用】個人登録票!$A$21:$P$50,9,FALSE)) &amp; IF(ISERROR(VLOOKUP(A45,【入力用】個人登録票!$A$59:$P$127,9,FALSE)),"",VLOOKUP(A45,【入力用】個人登録票!$A$59:$P$127,9,FALSE))</f>
        <v/>
      </c>
      <c r="J45" s="570" t="str">
        <f>IF(ISERROR(VLOOKUP(A45,【入力用】個人登録票!$A$21:$P$50,10,FALSE)),"",VLOOKUP(A45,【入力用】個人登録票!$A$21:$P$50,10,FALSE)) &amp; IF(ISERROR(VLOOKUP(A45,【入力用】個人登録票!$A$59:$P$127,10,FALSE)),"",VLOOKUP(A45,【入力用】個人登録票!$A$59:$P$127,10,FALSE))</f>
        <v/>
      </c>
      <c r="K45" s="572"/>
      <c r="L45" s="294" t="str">
        <f>TEXT(IF(ISERROR(VLOOKUP(A45,【入力用】個人登録票!$A$21:$P$50,12,FALSE)),"",VLOOKUP(A45,【入力用】個人登録票!$A$21:$P$50,12,FALSE)) &amp; IF(ISERROR(VLOOKUP(A45,【入力用】個人登録票!$A$59:$P$127,12,FALSE)),"",VLOOKUP(A45,【入力用】個人登録票!$A$59:$P$127,12,FALSE)),"ge.m.d")</f>
        <v/>
      </c>
      <c r="M45" s="295" t="str">
        <f>IF(ISERROR(VLOOKUP(A45,【入力用】個人登録票!$A$21:$P$50,13,FALSE)),"",VLOOKUP(A45,【入力用】個人登録票!$A$21:$P$50,13,FALSE)) &amp; IF(ISERROR(VLOOKUP(A45,【入力用】個人登録票!$A$59:$P$127,13,FALSE)),"",VLOOKUP(A45,【入力用】個人登録票!$A$59:$P$127,13,FALSE))</f>
        <v/>
      </c>
      <c r="N45" s="296" t="str">
        <f>IF(ISERROR(VLOOKUP(A45,【入力用】個人登録票!$A$21:$P$50,14,FALSE)),"",VLOOKUP(A45,【入力用】個人登録票!$A$21:$P$50,14,FALSE)) &amp; IF(ISERROR(VLOOKUP(A45,【入力用】個人登録票!$A$59:$P$127,14,FALSE)),"",VLOOKUP(A45,【入力用】個人登録票!$A$59:$P$127,14,FALSE))</f>
        <v/>
      </c>
      <c r="O45" s="297" t="str">
        <f>IF(ISERROR(VLOOKUP(A45,【入力用】個人登録票!$A$21:$P$50,15,FALSE)),"",VLOOKUP(A45,【入力用】個人登録票!$A$21:$P$50,15,FALSE)) &amp; IF(ISERROR(VLOOKUP(A45,【入力用】個人登録票!$A$59:$P$127,15,FALSE)),"",VLOOKUP(A45,【入力用】個人登録票!$A$59:$P$127,15,FALSE))</f>
        <v/>
      </c>
      <c r="P45" s="298" t="str">
        <f>IF(ISERROR(VLOOKUP(A45,【入力用】個人登録票!$A$21:$P$50,16,FALSE)),"",VLOOKUP(A45,【入力用】個人登録票!$A$21:$P$50,16,FALSE)) &amp; IF(ISERROR(VLOOKUP(A45,【入力用】個人登録票!$A$59:$P$127,16,FALSE)),"",VLOOKUP(A45,【入力用】個人登録票!$A$59:$P$127,16,FALSE))</f>
        <v/>
      </c>
      <c r="R45" s="215">
        <f>IF(ISERROR(VLOOKUP(A45,【入力用】個人登録票!$A$21:$R$50,18,FALSE)),"",VLOOKUP(A45,【入力用】個人登録票!$A$21:$R$50,18,FALSE))</f>
        <v>0</v>
      </c>
    </row>
    <row r="46" spans="1:18" ht="19.75" customHeight="1">
      <c r="A46" s="289" t="str">
        <f>【入力用】個人登録票!A46</f>
        <v>23</v>
      </c>
      <c r="B46" s="290" t="str">
        <f>IF(ISERROR(VLOOKUP(A46,【入力用】個人登録票!$A$21:$P$50,2,FALSE)),"",VLOOKUP(A46,【入力用】個人登録票!$A$21:$P$50,2,FALSE)) &amp; IF(ISERROR(VLOOKUP(A46,【入力用】個人登録票!$A$59:$P$127,2,FALSE)),"",VLOOKUP(A46,【入力用】個人登録票!$A$59:$P$127,2,FALSE))</f>
        <v/>
      </c>
      <c r="C46" s="567" t="str">
        <f>IF(ISERROR(VLOOKUP(A46,【入力用】個人登録票!$A$21:$P$50,3,FALSE)),"",VLOOKUP(A46,【入力用】個人登録票!$A$21:$P$50,3,FALSE)) &amp; IF(ISERROR(VLOOKUP(A46,【入力用】個人登録票!$A$59:$P$127,3,FALSE)),"",VLOOKUP(A46,【入力用】個人登録票!$A$59:$P$127,3,FALSE))</f>
        <v/>
      </c>
      <c r="D46" s="568"/>
      <c r="E46" s="291" t="str">
        <f>IF(ISERROR(VLOOKUP(A46,【入力用】個人登録票!$A$21:$P$50,5,FALSE)),"",VLOOKUP(A46,【入力用】個人登録票!$A$21:$P$50,5,FALSE)) &amp; IF(ISERROR(VLOOKUP(A46,【入力用】個人登録票!$A$59:$P$127,5,FALSE)),"",VLOOKUP(A46,【入力用】個人登録票!$A$59:$P$127,5,FALSE))</f>
        <v/>
      </c>
      <c r="F46" s="569" t="str">
        <f>IF(ISERROR(VLOOKUP(A46,【入力用】個人登録票!$A$21:$P$50,6,FALSE)),"",VLOOKUP(A46,【入力用】個人登録票!$A$21:$P$50,6,FALSE)) &amp; IF(ISERROR(VLOOKUP(A46,【入力用】個人登録票!$A$59:$P$127,6,FALSE)),"",VLOOKUP(A46,【入力用】個人登録票!$A$59:$P$127,6,FALSE))</f>
        <v/>
      </c>
      <c r="G46" s="568"/>
      <c r="H46" s="293" t="str">
        <f>IF(ISERROR(VLOOKUP(A46,【入力用】個人登録票!$A$21:$P$50,8,FALSE)),"",VLOOKUP(A46,【入力用】個人登録票!$A$21:$P$50,8,FALSE)) &amp; IF(ISERROR(VLOOKUP(A46,【入力用】個人登録票!$A$59:$P$127,8,FALSE)),"",VLOOKUP(A46,【入力用】個人登録票!$A$59:$P$127,8,FALSE))</f>
        <v/>
      </c>
      <c r="I46" s="292" t="str">
        <f>IF(ISERROR(VLOOKUP(A46,【入力用】個人登録票!$A$21:$P$50,9,FALSE)),"",VLOOKUP(A46,【入力用】個人登録票!$A$21:$P$50,9,FALSE)) &amp; IF(ISERROR(VLOOKUP(A46,【入力用】個人登録票!$A$59:$P$127,9,FALSE)),"",VLOOKUP(A46,【入力用】個人登録票!$A$59:$P$127,9,FALSE))</f>
        <v/>
      </c>
      <c r="J46" s="570" t="str">
        <f>IF(ISERROR(VLOOKUP(A46,【入力用】個人登録票!$A$21:$P$50,10,FALSE)),"",VLOOKUP(A46,【入力用】個人登録票!$A$21:$P$50,10,FALSE)) &amp; IF(ISERROR(VLOOKUP(A46,【入力用】個人登録票!$A$59:$P$127,10,FALSE)),"",VLOOKUP(A46,【入力用】個人登録票!$A$59:$P$127,10,FALSE))</f>
        <v/>
      </c>
      <c r="K46" s="572"/>
      <c r="L46" s="294" t="str">
        <f>TEXT(IF(ISERROR(VLOOKUP(A46,【入力用】個人登録票!$A$21:$P$50,12,FALSE)),"",VLOOKUP(A46,【入力用】個人登録票!$A$21:$P$50,12,FALSE)) &amp; IF(ISERROR(VLOOKUP(A46,【入力用】個人登録票!$A$59:$P$127,12,FALSE)),"",VLOOKUP(A46,【入力用】個人登録票!$A$59:$P$127,12,FALSE)),"ge.m.d")</f>
        <v/>
      </c>
      <c r="M46" s="295" t="str">
        <f>IF(ISERROR(VLOOKUP(A46,【入力用】個人登録票!$A$21:$P$50,13,FALSE)),"",VLOOKUP(A46,【入力用】個人登録票!$A$21:$P$50,13,FALSE)) &amp; IF(ISERROR(VLOOKUP(A46,【入力用】個人登録票!$A$59:$P$127,13,FALSE)),"",VLOOKUP(A46,【入力用】個人登録票!$A$59:$P$127,13,FALSE))</f>
        <v/>
      </c>
      <c r="N46" s="296" t="str">
        <f>IF(ISERROR(VLOOKUP(A46,【入力用】個人登録票!$A$21:$P$50,14,FALSE)),"",VLOOKUP(A46,【入力用】個人登録票!$A$21:$P$50,14,FALSE)) &amp; IF(ISERROR(VLOOKUP(A46,【入力用】個人登録票!$A$59:$P$127,14,FALSE)),"",VLOOKUP(A46,【入力用】個人登録票!$A$59:$P$127,14,FALSE))</f>
        <v/>
      </c>
      <c r="O46" s="297" t="str">
        <f>IF(ISERROR(VLOOKUP(A46,【入力用】個人登録票!$A$21:$P$50,15,FALSE)),"",VLOOKUP(A46,【入力用】個人登録票!$A$21:$P$50,15,FALSE)) &amp; IF(ISERROR(VLOOKUP(A46,【入力用】個人登録票!$A$59:$P$127,15,FALSE)),"",VLOOKUP(A46,【入力用】個人登録票!$A$59:$P$127,15,FALSE))</f>
        <v/>
      </c>
      <c r="P46" s="298" t="str">
        <f>IF(ISERROR(VLOOKUP(A46,【入力用】個人登録票!$A$21:$P$50,16,FALSE)),"",VLOOKUP(A46,【入力用】個人登録票!$A$21:$P$50,16,FALSE)) &amp; IF(ISERROR(VLOOKUP(A46,【入力用】個人登録票!$A$59:$P$127,16,FALSE)),"",VLOOKUP(A46,【入力用】個人登録票!$A$59:$P$127,16,FALSE))</f>
        <v/>
      </c>
      <c r="R46" s="215">
        <f>IF(ISERROR(VLOOKUP(A46,【入力用】個人登録票!$A$21:$R$50,18,FALSE)),"",VLOOKUP(A46,【入力用】個人登録票!$A$21:$R$50,18,FALSE))</f>
        <v>0</v>
      </c>
    </row>
    <row r="47" spans="1:18" ht="19.75" customHeight="1">
      <c r="A47" s="289" t="str">
        <f>【入力用】個人登録票!A47</f>
        <v>24</v>
      </c>
      <c r="B47" s="290" t="str">
        <f>IF(ISERROR(VLOOKUP(A47,【入力用】個人登録票!$A$21:$P$50,2,FALSE)),"",VLOOKUP(A47,【入力用】個人登録票!$A$21:$P$50,2,FALSE)) &amp; IF(ISERROR(VLOOKUP(A47,【入力用】個人登録票!$A$59:$P$127,2,FALSE)),"",VLOOKUP(A47,【入力用】個人登録票!$A$59:$P$127,2,FALSE))</f>
        <v/>
      </c>
      <c r="C47" s="567" t="str">
        <f>IF(ISERROR(VLOOKUP(A47,【入力用】個人登録票!$A$21:$P$50,3,FALSE)),"",VLOOKUP(A47,【入力用】個人登録票!$A$21:$P$50,3,FALSE)) &amp; IF(ISERROR(VLOOKUP(A47,【入力用】個人登録票!$A$59:$P$127,3,FALSE)),"",VLOOKUP(A47,【入力用】個人登録票!$A$59:$P$127,3,FALSE))</f>
        <v/>
      </c>
      <c r="D47" s="568"/>
      <c r="E47" s="291" t="str">
        <f>IF(ISERROR(VLOOKUP(A47,【入力用】個人登録票!$A$21:$P$50,5,FALSE)),"",VLOOKUP(A47,【入力用】個人登録票!$A$21:$P$50,5,FALSE)) &amp; IF(ISERROR(VLOOKUP(A47,【入力用】個人登録票!$A$59:$P$127,5,FALSE)),"",VLOOKUP(A47,【入力用】個人登録票!$A$59:$P$127,5,FALSE))</f>
        <v/>
      </c>
      <c r="F47" s="569" t="str">
        <f>IF(ISERROR(VLOOKUP(A47,【入力用】個人登録票!$A$21:$P$50,6,FALSE)),"",VLOOKUP(A47,【入力用】個人登録票!$A$21:$P$50,6,FALSE)) &amp; IF(ISERROR(VLOOKUP(A47,【入力用】個人登録票!$A$59:$P$127,6,FALSE)),"",VLOOKUP(A47,【入力用】個人登録票!$A$59:$P$127,6,FALSE))</f>
        <v/>
      </c>
      <c r="G47" s="568"/>
      <c r="H47" s="293" t="str">
        <f>IF(ISERROR(VLOOKUP(A47,【入力用】個人登録票!$A$21:$P$50,8,FALSE)),"",VLOOKUP(A47,【入力用】個人登録票!$A$21:$P$50,8,FALSE)) &amp; IF(ISERROR(VLOOKUP(A47,【入力用】個人登録票!$A$59:$P$127,8,FALSE)),"",VLOOKUP(A47,【入力用】個人登録票!$A$59:$P$127,8,FALSE))</f>
        <v/>
      </c>
      <c r="I47" s="292" t="str">
        <f>IF(ISERROR(VLOOKUP(A47,【入力用】個人登録票!$A$21:$P$50,9,FALSE)),"",VLOOKUP(A47,【入力用】個人登録票!$A$21:$P$50,9,FALSE)) &amp; IF(ISERROR(VLOOKUP(A47,【入力用】個人登録票!$A$59:$P$127,9,FALSE)),"",VLOOKUP(A47,【入力用】個人登録票!$A$59:$P$127,9,FALSE))</f>
        <v/>
      </c>
      <c r="J47" s="570" t="str">
        <f>IF(ISERROR(VLOOKUP(A47,【入力用】個人登録票!$A$21:$P$50,10,FALSE)),"",VLOOKUP(A47,【入力用】個人登録票!$A$21:$P$50,10,FALSE)) &amp; IF(ISERROR(VLOOKUP(A47,【入力用】個人登録票!$A$59:$P$127,10,FALSE)),"",VLOOKUP(A47,【入力用】個人登録票!$A$59:$P$127,10,FALSE))</f>
        <v/>
      </c>
      <c r="K47" s="572"/>
      <c r="L47" s="294" t="str">
        <f>TEXT(IF(ISERROR(VLOOKUP(A47,【入力用】個人登録票!$A$21:$P$50,12,FALSE)),"",VLOOKUP(A47,【入力用】個人登録票!$A$21:$P$50,12,FALSE)) &amp; IF(ISERROR(VLOOKUP(A47,【入力用】個人登録票!$A$59:$P$127,12,FALSE)),"",VLOOKUP(A47,【入力用】個人登録票!$A$59:$P$127,12,FALSE)),"ge.m.d")</f>
        <v/>
      </c>
      <c r="M47" s="295" t="str">
        <f>IF(ISERROR(VLOOKUP(A47,【入力用】個人登録票!$A$21:$P$50,13,FALSE)),"",VLOOKUP(A47,【入力用】個人登録票!$A$21:$P$50,13,FALSE)) &amp; IF(ISERROR(VLOOKUP(A47,【入力用】個人登録票!$A$59:$P$127,13,FALSE)),"",VLOOKUP(A47,【入力用】個人登録票!$A$59:$P$127,13,FALSE))</f>
        <v/>
      </c>
      <c r="N47" s="296" t="str">
        <f>IF(ISERROR(VLOOKUP(A47,【入力用】個人登録票!$A$21:$P$50,14,FALSE)),"",VLOOKUP(A47,【入力用】個人登録票!$A$21:$P$50,14,FALSE)) &amp; IF(ISERROR(VLOOKUP(A47,【入力用】個人登録票!$A$59:$P$127,14,FALSE)),"",VLOOKUP(A47,【入力用】個人登録票!$A$59:$P$127,14,FALSE))</f>
        <v/>
      </c>
      <c r="O47" s="297" t="str">
        <f>IF(ISERROR(VLOOKUP(A47,【入力用】個人登録票!$A$21:$P$50,15,FALSE)),"",VLOOKUP(A47,【入力用】個人登録票!$A$21:$P$50,15,FALSE)) &amp; IF(ISERROR(VLOOKUP(A47,【入力用】個人登録票!$A$59:$P$127,15,FALSE)),"",VLOOKUP(A47,【入力用】個人登録票!$A$59:$P$127,15,FALSE))</f>
        <v/>
      </c>
      <c r="P47" s="298" t="str">
        <f>IF(ISERROR(VLOOKUP(A47,【入力用】個人登録票!$A$21:$P$50,16,FALSE)),"",VLOOKUP(A47,【入力用】個人登録票!$A$21:$P$50,16,FALSE)) &amp; IF(ISERROR(VLOOKUP(A47,【入力用】個人登録票!$A$59:$P$127,16,FALSE)),"",VLOOKUP(A47,【入力用】個人登録票!$A$59:$P$127,16,FALSE))</f>
        <v/>
      </c>
      <c r="R47" s="215">
        <f>IF(ISERROR(VLOOKUP(A47,【入力用】個人登録票!$A$21:$R$50,18,FALSE)),"",VLOOKUP(A47,【入力用】個人登録票!$A$21:$R$50,18,FALSE))</f>
        <v>0</v>
      </c>
    </row>
    <row r="48" spans="1:18" ht="19.75" customHeight="1">
      <c r="A48" s="289" t="str">
        <f>【入力用】個人登録票!A48</f>
        <v>25</v>
      </c>
      <c r="B48" s="290" t="str">
        <f>IF(ISERROR(VLOOKUP(A48,【入力用】個人登録票!$A$21:$P$50,2,FALSE)),"",VLOOKUP(A48,【入力用】個人登録票!$A$21:$P$50,2,FALSE)) &amp; IF(ISERROR(VLOOKUP(A48,【入力用】個人登録票!$A$59:$P$127,2,FALSE)),"",VLOOKUP(A48,【入力用】個人登録票!$A$59:$P$127,2,FALSE))</f>
        <v/>
      </c>
      <c r="C48" s="567" t="str">
        <f>IF(ISERROR(VLOOKUP(A48,【入力用】個人登録票!$A$21:$P$50,3,FALSE)),"",VLOOKUP(A48,【入力用】個人登録票!$A$21:$P$50,3,FALSE)) &amp; IF(ISERROR(VLOOKUP(A48,【入力用】個人登録票!$A$59:$P$127,3,FALSE)),"",VLOOKUP(A48,【入力用】個人登録票!$A$59:$P$127,3,FALSE))</f>
        <v/>
      </c>
      <c r="D48" s="568"/>
      <c r="E48" s="291" t="str">
        <f>IF(ISERROR(VLOOKUP(A48,【入力用】個人登録票!$A$21:$P$50,5,FALSE)),"",VLOOKUP(A48,【入力用】個人登録票!$A$21:$P$50,5,FALSE)) &amp; IF(ISERROR(VLOOKUP(A48,【入力用】個人登録票!$A$59:$P$127,5,FALSE)),"",VLOOKUP(A48,【入力用】個人登録票!$A$59:$P$127,5,FALSE))</f>
        <v/>
      </c>
      <c r="F48" s="569" t="str">
        <f>IF(ISERROR(VLOOKUP(A48,【入力用】個人登録票!$A$21:$P$50,6,FALSE)),"",VLOOKUP(A48,【入力用】個人登録票!$A$21:$P$50,6,FALSE)) &amp; IF(ISERROR(VLOOKUP(A48,【入力用】個人登録票!$A$59:$P$127,6,FALSE)),"",VLOOKUP(A48,【入力用】個人登録票!$A$59:$P$127,6,FALSE))</f>
        <v/>
      </c>
      <c r="G48" s="568"/>
      <c r="H48" s="293" t="str">
        <f>IF(ISERROR(VLOOKUP(A48,【入力用】個人登録票!$A$21:$P$50,8,FALSE)),"",VLOOKUP(A48,【入力用】個人登録票!$A$21:$P$50,8,FALSE)) &amp; IF(ISERROR(VLOOKUP(A48,【入力用】個人登録票!$A$59:$P$127,8,FALSE)),"",VLOOKUP(A48,【入力用】個人登録票!$A$59:$P$127,8,FALSE))</f>
        <v/>
      </c>
      <c r="I48" s="292" t="str">
        <f>IF(ISERROR(VLOOKUP(A48,【入力用】個人登録票!$A$21:$P$50,9,FALSE)),"",VLOOKUP(A48,【入力用】個人登録票!$A$21:$P$50,9,FALSE)) &amp; IF(ISERROR(VLOOKUP(A48,【入力用】個人登録票!$A$59:$P$127,9,FALSE)),"",VLOOKUP(A48,【入力用】個人登録票!$A$59:$P$127,9,FALSE))</f>
        <v/>
      </c>
      <c r="J48" s="570" t="str">
        <f>IF(ISERROR(VLOOKUP(A48,【入力用】個人登録票!$A$21:$P$50,10,FALSE)),"",VLOOKUP(A48,【入力用】個人登録票!$A$21:$P$50,10,FALSE)) &amp; IF(ISERROR(VLOOKUP(A48,【入力用】個人登録票!$A$59:$P$127,10,FALSE)),"",VLOOKUP(A48,【入力用】個人登録票!$A$59:$P$127,10,FALSE))</f>
        <v/>
      </c>
      <c r="K48" s="572"/>
      <c r="L48" s="294" t="str">
        <f>TEXT(IF(ISERROR(VLOOKUP(A48,【入力用】個人登録票!$A$21:$P$50,12,FALSE)),"",VLOOKUP(A48,【入力用】個人登録票!$A$21:$P$50,12,FALSE)) &amp; IF(ISERROR(VLOOKUP(A48,【入力用】個人登録票!$A$59:$P$127,12,FALSE)),"",VLOOKUP(A48,【入力用】個人登録票!$A$59:$P$127,12,FALSE)),"ge.m.d")</f>
        <v/>
      </c>
      <c r="M48" s="295" t="str">
        <f>IF(ISERROR(VLOOKUP(A48,【入力用】個人登録票!$A$21:$P$50,13,FALSE)),"",VLOOKUP(A48,【入力用】個人登録票!$A$21:$P$50,13,FALSE)) &amp; IF(ISERROR(VLOOKUP(A48,【入力用】個人登録票!$A$59:$P$127,13,FALSE)),"",VLOOKUP(A48,【入力用】個人登録票!$A$59:$P$127,13,FALSE))</f>
        <v/>
      </c>
      <c r="N48" s="296" t="str">
        <f>IF(ISERROR(VLOOKUP(A48,【入力用】個人登録票!$A$21:$P$50,14,FALSE)),"",VLOOKUP(A48,【入力用】個人登録票!$A$21:$P$50,14,FALSE)) &amp; IF(ISERROR(VLOOKUP(A48,【入力用】個人登録票!$A$59:$P$127,14,FALSE)),"",VLOOKUP(A48,【入力用】個人登録票!$A$59:$P$127,14,FALSE))</f>
        <v/>
      </c>
      <c r="O48" s="297" t="str">
        <f>IF(ISERROR(VLOOKUP(A48,【入力用】個人登録票!$A$21:$P$50,15,FALSE)),"",VLOOKUP(A48,【入力用】個人登録票!$A$21:$P$50,15,FALSE)) &amp; IF(ISERROR(VLOOKUP(A48,【入力用】個人登録票!$A$59:$P$127,15,FALSE)),"",VLOOKUP(A48,【入力用】個人登録票!$A$59:$P$127,15,FALSE))</f>
        <v/>
      </c>
      <c r="P48" s="298" t="str">
        <f>IF(ISERROR(VLOOKUP(A48,【入力用】個人登録票!$A$21:$P$50,16,FALSE)),"",VLOOKUP(A48,【入力用】個人登録票!$A$21:$P$50,16,FALSE)) &amp; IF(ISERROR(VLOOKUP(A48,【入力用】個人登録票!$A$59:$P$127,16,FALSE)),"",VLOOKUP(A48,【入力用】個人登録票!$A$59:$P$127,16,FALSE))</f>
        <v/>
      </c>
      <c r="R48" s="215">
        <f>IF(ISERROR(VLOOKUP(A48,【入力用】個人登録票!$A$21:$R$50,18,FALSE)),"",VLOOKUP(A48,【入力用】個人登録票!$A$21:$R$50,18,FALSE))</f>
        <v>0</v>
      </c>
    </row>
    <row r="49" spans="1:18" ht="19.75" customHeight="1">
      <c r="A49" s="289" t="str">
        <f>【入力用】個人登録票!A49</f>
        <v>26</v>
      </c>
      <c r="B49" s="290" t="str">
        <f>IF(ISERROR(VLOOKUP(A49,【入力用】個人登録票!$A$21:$P$50,2,FALSE)),"",VLOOKUP(A49,【入力用】個人登録票!$A$21:$P$50,2,FALSE)) &amp; IF(ISERROR(VLOOKUP(A49,【入力用】個人登録票!$A$59:$P$127,2,FALSE)),"",VLOOKUP(A49,【入力用】個人登録票!$A$59:$P$127,2,FALSE))</f>
        <v/>
      </c>
      <c r="C49" s="567" t="str">
        <f>IF(ISERROR(VLOOKUP(A49,【入力用】個人登録票!$A$21:$P$50,3,FALSE)),"",VLOOKUP(A49,【入力用】個人登録票!$A$21:$P$50,3,FALSE)) &amp; IF(ISERROR(VLOOKUP(A49,【入力用】個人登録票!$A$59:$P$127,3,FALSE)),"",VLOOKUP(A49,【入力用】個人登録票!$A$59:$P$127,3,FALSE))</f>
        <v/>
      </c>
      <c r="D49" s="568"/>
      <c r="E49" s="291" t="str">
        <f>IF(ISERROR(VLOOKUP(A49,【入力用】個人登録票!$A$21:$P$50,5,FALSE)),"",VLOOKUP(A49,【入力用】個人登録票!$A$21:$P$50,5,FALSE)) &amp; IF(ISERROR(VLOOKUP(A49,【入力用】個人登録票!$A$59:$P$127,5,FALSE)),"",VLOOKUP(A49,【入力用】個人登録票!$A$59:$P$127,5,FALSE))</f>
        <v/>
      </c>
      <c r="F49" s="569" t="str">
        <f>IF(ISERROR(VLOOKUP(A49,【入力用】個人登録票!$A$21:$P$50,6,FALSE)),"",VLOOKUP(A49,【入力用】個人登録票!$A$21:$P$50,6,FALSE)) &amp; IF(ISERROR(VLOOKUP(A49,【入力用】個人登録票!$A$59:$P$127,6,FALSE)),"",VLOOKUP(A49,【入力用】個人登録票!$A$59:$P$127,6,FALSE))</f>
        <v/>
      </c>
      <c r="G49" s="568"/>
      <c r="H49" s="293" t="str">
        <f>IF(ISERROR(VLOOKUP(A49,【入力用】個人登録票!$A$21:$P$50,8,FALSE)),"",VLOOKUP(A49,【入力用】個人登録票!$A$21:$P$50,8,FALSE)) &amp; IF(ISERROR(VLOOKUP(A49,【入力用】個人登録票!$A$59:$P$127,8,FALSE)),"",VLOOKUP(A49,【入力用】個人登録票!$A$59:$P$127,8,FALSE))</f>
        <v/>
      </c>
      <c r="I49" s="292" t="str">
        <f>IF(ISERROR(VLOOKUP(A49,【入力用】個人登録票!$A$21:$P$50,9,FALSE)),"",VLOOKUP(A49,【入力用】個人登録票!$A$21:$P$50,9,FALSE)) &amp; IF(ISERROR(VLOOKUP(A49,【入力用】個人登録票!$A$59:$P$127,9,FALSE)),"",VLOOKUP(A49,【入力用】個人登録票!$A$59:$P$127,9,FALSE))</f>
        <v/>
      </c>
      <c r="J49" s="570" t="str">
        <f>IF(ISERROR(VLOOKUP(A49,【入力用】個人登録票!$A$21:$P$50,10,FALSE)),"",VLOOKUP(A49,【入力用】個人登録票!$A$21:$P$50,10,FALSE)) &amp; IF(ISERROR(VLOOKUP(A49,【入力用】個人登録票!$A$59:$P$127,10,FALSE)),"",VLOOKUP(A49,【入力用】個人登録票!$A$59:$P$127,10,FALSE))</f>
        <v/>
      </c>
      <c r="K49" s="572"/>
      <c r="L49" s="294" t="str">
        <f>TEXT(IF(ISERROR(VLOOKUP(A49,【入力用】個人登録票!$A$21:$P$50,12,FALSE)),"",VLOOKUP(A49,【入力用】個人登録票!$A$21:$P$50,12,FALSE)) &amp; IF(ISERROR(VLOOKUP(A49,【入力用】個人登録票!$A$59:$P$127,12,FALSE)),"",VLOOKUP(A49,【入力用】個人登録票!$A$59:$P$127,12,FALSE)),"ge.m.d")</f>
        <v/>
      </c>
      <c r="M49" s="295" t="str">
        <f>IF(ISERROR(VLOOKUP(A49,【入力用】個人登録票!$A$21:$P$50,13,FALSE)),"",VLOOKUP(A49,【入力用】個人登録票!$A$21:$P$50,13,FALSE)) &amp; IF(ISERROR(VLOOKUP(A49,【入力用】個人登録票!$A$59:$P$127,13,FALSE)),"",VLOOKUP(A49,【入力用】個人登録票!$A$59:$P$127,13,FALSE))</f>
        <v/>
      </c>
      <c r="N49" s="296" t="str">
        <f>IF(ISERROR(VLOOKUP(A49,【入力用】個人登録票!$A$21:$P$50,14,FALSE)),"",VLOOKUP(A49,【入力用】個人登録票!$A$21:$P$50,14,FALSE)) &amp; IF(ISERROR(VLOOKUP(A49,【入力用】個人登録票!$A$59:$P$127,14,FALSE)),"",VLOOKUP(A49,【入力用】個人登録票!$A$59:$P$127,14,FALSE))</f>
        <v/>
      </c>
      <c r="O49" s="297" t="str">
        <f>IF(ISERROR(VLOOKUP(A49,【入力用】個人登録票!$A$21:$P$50,15,FALSE)),"",VLOOKUP(A49,【入力用】個人登録票!$A$21:$P$50,15,FALSE)) &amp; IF(ISERROR(VLOOKUP(A49,【入力用】個人登録票!$A$59:$P$127,15,FALSE)),"",VLOOKUP(A49,【入力用】個人登録票!$A$59:$P$127,15,FALSE))</f>
        <v/>
      </c>
      <c r="P49" s="298" t="str">
        <f>IF(ISERROR(VLOOKUP(A49,【入力用】個人登録票!$A$21:$P$50,16,FALSE)),"",VLOOKUP(A49,【入力用】個人登録票!$A$21:$P$50,16,FALSE)) &amp; IF(ISERROR(VLOOKUP(A49,【入力用】個人登録票!$A$59:$P$127,16,FALSE)),"",VLOOKUP(A49,【入力用】個人登録票!$A$59:$P$127,16,FALSE))</f>
        <v/>
      </c>
      <c r="R49" s="215">
        <f>IF(ISERROR(VLOOKUP(A49,【入力用】個人登録票!$A$21:$R$50,18,FALSE)),"",VLOOKUP(A49,【入力用】個人登録票!$A$21:$R$50,18,FALSE))</f>
        <v>0</v>
      </c>
    </row>
    <row r="50" spans="1:18" ht="19.75" customHeight="1">
      <c r="A50" s="289" t="str">
        <f>【入力用】個人登録票!A50</f>
        <v>27</v>
      </c>
      <c r="B50" s="290" t="str">
        <f>IF(ISERROR(VLOOKUP(A50,【入力用】個人登録票!$A$21:$P$50,2,FALSE)),"",VLOOKUP(A50,【入力用】個人登録票!$A$21:$P$50,2,FALSE)) &amp; IF(ISERROR(VLOOKUP(A50,【入力用】個人登録票!$A$59:$P$127,2,FALSE)),"",VLOOKUP(A50,【入力用】個人登録票!$A$59:$P$127,2,FALSE))</f>
        <v/>
      </c>
      <c r="C50" s="567" t="str">
        <f>IF(ISERROR(VLOOKUP(A50,【入力用】個人登録票!$A$21:$P$50,3,FALSE)),"",VLOOKUP(A50,【入力用】個人登録票!$A$21:$P$50,3,FALSE)) &amp; IF(ISERROR(VLOOKUP(A50,【入力用】個人登録票!$A$59:$P$127,3,FALSE)),"",VLOOKUP(A50,【入力用】個人登録票!$A$59:$P$127,3,FALSE))</f>
        <v/>
      </c>
      <c r="D50" s="568"/>
      <c r="E50" s="291" t="str">
        <f>IF(ISERROR(VLOOKUP(A50,【入力用】個人登録票!$A$21:$P$50,5,FALSE)),"",VLOOKUP(A50,【入力用】個人登録票!$A$21:$P$50,5,FALSE)) &amp; IF(ISERROR(VLOOKUP(A50,【入力用】個人登録票!$A$59:$P$127,5,FALSE)),"",VLOOKUP(A50,【入力用】個人登録票!$A$59:$P$127,5,FALSE))</f>
        <v/>
      </c>
      <c r="F50" s="569" t="str">
        <f>IF(ISERROR(VLOOKUP(A50,【入力用】個人登録票!$A$21:$P$50,6,FALSE)),"",VLOOKUP(A50,【入力用】個人登録票!$A$21:$P$50,6,FALSE)) &amp; IF(ISERROR(VLOOKUP(A50,【入力用】個人登録票!$A$59:$P$127,6,FALSE)),"",VLOOKUP(A50,【入力用】個人登録票!$A$59:$P$127,6,FALSE))</f>
        <v/>
      </c>
      <c r="G50" s="568"/>
      <c r="H50" s="293" t="str">
        <f>IF(ISERROR(VLOOKUP(A50,【入力用】個人登録票!$A$21:$P$50,8,FALSE)),"",VLOOKUP(A50,【入力用】個人登録票!$A$21:$P$50,8,FALSE)) &amp; IF(ISERROR(VLOOKUP(A50,【入力用】個人登録票!$A$59:$P$127,8,FALSE)),"",VLOOKUP(A50,【入力用】個人登録票!$A$59:$P$127,8,FALSE))</f>
        <v/>
      </c>
      <c r="I50" s="292" t="str">
        <f>IF(ISERROR(VLOOKUP(A50,【入力用】個人登録票!$A$21:$P$50,9,FALSE)),"",VLOOKUP(A50,【入力用】個人登録票!$A$21:$P$50,9,FALSE)) &amp; IF(ISERROR(VLOOKUP(A50,【入力用】個人登録票!$A$59:$P$127,9,FALSE)),"",VLOOKUP(A50,【入力用】個人登録票!$A$59:$P$127,9,FALSE))</f>
        <v/>
      </c>
      <c r="J50" s="570" t="str">
        <f>IF(ISERROR(VLOOKUP(A50,【入力用】個人登録票!$A$21:$P$50,10,FALSE)),"",VLOOKUP(A50,【入力用】個人登録票!$A$21:$P$50,10,FALSE)) &amp; IF(ISERROR(VLOOKUP(A50,【入力用】個人登録票!$A$59:$P$127,10,FALSE)),"",VLOOKUP(A50,【入力用】個人登録票!$A$59:$P$127,10,FALSE))</f>
        <v/>
      </c>
      <c r="K50" s="572"/>
      <c r="L50" s="294" t="str">
        <f>TEXT(IF(ISERROR(VLOOKUP(A50,【入力用】個人登録票!$A$21:$P$50,12,FALSE)),"",VLOOKUP(A50,【入力用】個人登録票!$A$21:$P$50,12,FALSE)) &amp; IF(ISERROR(VLOOKUP(A50,【入力用】個人登録票!$A$59:$P$127,12,FALSE)),"",VLOOKUP(A50,【入力用】個人登録票!$A$59:$P$127,12,FALSE)),"ge.m.d")</f>
        <v/>
      </c>
      <c r="M50" s="295" t="str">
        <f>IF(ISERROR(VLOOKUP(A50,【入力用】個人登録票!$A$21:$P$50,13,FALSE)),"",VLOOKUP(A50,【入力用】個人登録票!$A$21:$P$50,13,FALSE)) &amp; IF(ISERROR(VLOOKUP(A50,【入力用】個人登録票!$A$59:$P$127,13,FALSE)),"",VLOOKUP(A50,【入力用】個人登録票!$A$59:$P$127,13,FALSE))</f>
        <v/>
      </c>
      <c r="N50" s="296" t="str">
        <f>IF(ISERROR(VLOOKUP(A50,【入力用】個人登録票!$A$21:$P$50,14,FALSE)),"",VLOOKUP(A50,【入力用】個人登録票!$A$21:$P$50,14,FALSE)) &amp; IF(ISERROR(VLOOKUP(A50,【入力用】個人登録票!$A$59:$P$127,14,FALSE)),"",VLOOKUP(A50,【入力用】個人登録票!$A$59:$P$127,14,FALSE))</f>
        <v/>
      </c>
      <c r="O50" s="297" t="str">
        <f>IF(ISERROR(VLOOKUP(A50,【入力用】個人登録票!$A$21:$P$50,15,FALSE)),"",VLOOKUP(A50,【入力用】個人登録票!$A$21:$P$50,15,FALSE)) &amp; IF(ISERROR(VLOOKUP(A50,【入力用】個人登録票!$A$59:$P$127,15,FALSE)),"",VLOOKUP(A50,【入力用】個人登録票!$A$59:$P$127,15,FALSE))</f>
        <v/>
      </c>
      <c r="P50" s="298" t="str">
        <f>IF(ISERROR(VLOOKUP(A50,【入力用】個人登録票!$A$21:$P$50,16,FALSE)),"",VLOOKUP(A50,【入力用】個人登録票!$A$21:$P$50,16,FALSE)) &amp; IF(ISERROR(VLOOKUP(A50,【入力用】個人登録票!$A$59:$P$127,16,FALSE)),"",VLOOKUP(A50,【入力用】個人登録票!$A$59:$P$127,16,FALSE))</f>
        <v/>
      </c>
      <c r="R50" s="215">
        <f>IF(ISERROR(VLOOKUP(A50,【入力用】個人登録票!$A$21:$R$50,18,FALSE)),"",VLOOKUP(A50,【入力用】個人登録票!$A$21:$R$50,18,FALSE))</f>
        <v>0</v>
      </c>
    </row>
    <row r="51" spans="1:18" ht="10" customHeight="1">
      <c r="A51" s="510"/>
      <c r="B51" s="510"/>
      <c r="C51" s="510"/>
      <c r="D51" s="510"/>
      <c r="E51" s="510"/>
      <c r="F51" s="510"/>
      <c r="G51" s="510"/>
      <c r="H51" s="510"/>
      <c r="I51" s="510"/>
      <c r="J51" s="510"/>
      <c r="K51" s="510"/>
      <c r="L51" s="510"/>
      <c r="M51" s="510"/>
      <c r="N51" s="510"/>
      <c r="O51" s="510"/>
      <c r="P51" s="510"/>
    </row>
    <row r="52" spans="1:18">
      <c r="A52" s="206"/>
      <c r="B52" s="206"/>
      <c r="C52" s="206"/>
      <c r="D52" s="264" t="s">
        <v>155</v>
      </c>
      <c r="E52" s="264"/>
      <c r="F52" s="264"/>
      <c r="G52" s="264"/>
      <c r="H52" s="264"/>
      <c r="I52" s="264"/>
      <c r="J52" s="264"/>
      <c r="K52" s="264"/>
      <c r="L52" s="264"/>
      <c r="M52" s="264"/>
      <c r="N52" s="264"/>
      <c r="O52" s="264"/>
      <c r="P52" s="264"/>
    </row>
    <row r="53" spans="1:18">
      <c r="A53" s="206"/>
      <c r="B53" s="206"/>
      <c r="C53" s="206"/>
      <c r="D53" s="264" t="s">
        <v>80</v>
      </c>
      <c r="E53" s="264"/>
      <c r="F53" s="264"/>
      <c r="G53" s="264"/>
      <c r="H53" s="264"/>
      <c r="I53" s="264"/>
      <c r="J53" s="264"/>
      <c r="K53" s="264"/>
      <c r="L53" s="264"/>
      <c r="M53" s="264"/>
      <c r="N53" s="264"/>
      <c r="O53" s="264"/>
      <c r="P53" s="264"/>
    </row>
    <row r="54" spans="1:18">
      <c r="A54" s="206"/>
      <c r="B54" s="206"/>
      <c r="C54" s="206"/>
      <c r="D54" s="264" t="s">
        <v>81</v>
      </c>
      <c r="E54" s="264"/>
      <c r="F54" s="264"/>
      <c r="G54" s="264"/>
      <c r="H54" s="264"/>
      <c r="I54" s="264"/>
      <c r="J54" s="264"/>
      <c r="K54" s="264"/>
      <c r="L54" s="264"/>
      <c r="M54" s="264"/>
      <c r="N54" s="264"/>
      <c r="O54" s="264"/>
      <c r="P54" s="264"/>
    </row>
    <row r="55" spans="1:18" ht="13" customHeight="1">
      <c r="A55" s="206"/>
      <c r="B55" s="206"/>
      <c r="C55" s="206"/>
      <c r="D55" s="573" t="s">
        <v>82</v>
      </c>
      <c r="E55" s="573"/>
      <c r="F55" s="573"/>
      <c r="G55" s="573"/>
      <c r="H55" s="573"/>
      <c r="I55" s="573"/>
      <c r="J55" s="573"/>
      <c r="K55" s="573"/>
      <c r="L55" s="573"/>
      <c r="M55" s="573"/>
      <c r="N55" s="573"/>
      <c r="O55" s="573"/>
    </row>
    <row r="56" spans="1:18" ht="19.75" customHeight="1">
      <c r="A56" s="574"/>
      <c r="B56" s="574"/>
      <c r="C56" s="574"/>
      <c r="D56" s="574"/>
      <c r="E56" s="574"/>
      <c r="F56" s="575"/>
      <c r="G56" s="575"/>
      <c r="H56" s="575"/>
      <c r="I56" s="574"/>
      <c r="J56" s="574"/>
      <c r="K56" s="216"/>
      <c r="L56" s="266"/>
      <c r="M56" s="216"/>
      <c r="N56" s="216"/>
      <c r="O56" s="223" t="s">
        <v>67</v>
      </c>
      <c r="P56" s="223">
        <v>2</v>
      </c>
    </row>
    <row r="57" spans="1:18" s="215" customFormat="1" ht="21" customHeight="1">
      <c r="A57" s="514" t="s">
        <v>185</v>
      </c>
      <c r="B57" s="563" t="s">
        <v>17</v>
      </c>
      <c r="C57" s="565" t="s">
        <v>79</v>
      </c>
      <c r="D57" s="547"/>
      <c r="E57" s="547" t="s">
        <v>69</v>
      </c>
      <c r="F57" s="547" t="s">
        <v>255</v>
      </c>
      <c r="G57" s="547"/>
      <c r="H57" s="547" t="s">
        <v>103</v>
      </c>
      <c r="I57" s="547" t="s">
        <v>150</v>
      </c>
      <c r="J57" s="547"/>
      <c r="K57" s="547"/>
      <c r="L57" s="516" t="s">
        <v>151</v>
      </c>
      <c r="M57" s="516" t="s">
        <v>106</v>
      </c>
      <c r="N57" s="267" t="s">
        <v>152</v>
      </c>
      <c r="O57" s="267" t="s">
        <v>154</v>
      </c>
      <c r="P57" s="561" t="s">
        <v>71</v>
      </c>
    </row>
    <row r="58" spans="1:18" s="215" customFormat="1" ht="21" customHeight="1">
      <c r="A58" s="515"/>
      <c r="B58" s="564"/>
      <c r="C58" s="566"/>
      <c r="D58" s="548"/>
      <c r="E58" s="548"/>
      <c r="F58" s="548"/>
      <c r="G58" s="548"/>
      <c r="H58" s="548"/>
      <c r="I58" s="548"/>
      <c r="J58" s="548"/>
      <c r="K58" s="548"/>
      <c r="L58" s="517"/>
      <c r="M58" s="517"/>
      <c r="N58" s="268" t="s">
        <v>153</v>
      </c>
      <c r="O58" s="268" t="s">
        <v>153</v>
      </c>
      <c r="P58" s="562"/>
    </row>
    <row r="59" spans="1:18" ht="19.5" customHeight="1">
      <c r="A59" s="289" t="str">
        <f>【入力用】個人登録票!A59</f>
        <v>28</v>
      </c>
      <c r="B59" s="290" t="str">
        <f>IF(ISERROR(VLOOKUP(A59,【入力用】個人登録票!$A$21:$P$50,2,FALSE)),"",VLOOKUP(A59,【入力用】個人登録票!$A$21:$P$50,2,FALSE)) &amp; IF(ISERROR(VLOOKUP(A59,【入力用】個人登録票!$A$59:$P$127,2,FALSE)),"",VLOOKUP(A59,【入力用】個人登録票!$A$59:$P$127,2,FALSE))</f>
        <v/>
      </c>
      <c r="C59" s="567" t="str">
        <f>IF(ISERROR(VLOOKUP(A59,【入力用】個人登録票!$A$21:$P$50,3,FALSE)),"",VLOOKUP(A59,【入力用】個人登録票!$A$21:$P$50,3,FALSE)) &amp; IF(ISERROR(VLOOKUP(A59,【入力用】個人登録票!$A$59:$P$127,3,FALSE)),"",VLOOKUP(A59,【入力用】個人登録票!$A$59:$P$127,3,FALSE))</f>
        <v/>
      </c>
      <c r="D59" s="568"/>
      <c r="E59" s="291" t="str">
        <f>IF(ISERROR(VLOOKUP(A59,【入力用】個人登録票!$A$21:$P$50,5,FALSE)),"",VLOOKUP(A59,【入力用】個人登録票!$A$21:$P$50,5,FALSE)) &amp; IF(ISERROR(VLOOKUP(A59,【入力用】個人登録票!$A$59:$P$127,5,FALSE)),"",VLOOKUP(A59,【入力用】個人登録票!$A$59:$P$127,5,FALSE))</f>
        <v/>
      </c>
      <c r="F59" s="569" t="str">
        <f>IF(ISERROR(VLOOKUP(A59,【入力用】個人登録票!$A$21:$P$50,6,FALSE)),"",VLOOKUP(A59,【入力用】個人登録票!$A$21:$P$50,6,FALSE)) &amp; IF(ISERROR(VLOOKUP(A59,【入力用】個人登録票!$A$59:$P$127,6,FALSE)),"",VLOOKUP(A59,【入力用】個人登録票!$A$59:$P$127,6,FALSE))</f>
        <v/>
      </c>
      <c r="G59" s="568"/>
      <c r="H59" s="293" t="str">
        <f>IF(ISERROR(VLOOKUP(A59,【入力用】個人登録票!$A$21:$P$50,8,FALSE)),"",VLOOKUP(A59,【入力用】個人登録票!$A$21:$P$50,8,FALSE)) &amp; IF(ISERROR(VLOOKUP(A59,【入力用】個人登録票!$A$59:$P$127,8,FALSE)),"",VLOOKUP(A59,【入力用】個人登録票!$A$59:$P$127,8,FALSE))</f>
        <v/>
      </c>
      <c r="I59" s="292" t="str">
        <f>IF(ISERROR(VLOOKUP(A59,【入力用】個人登録票!$A$21:$P$50,9,FALSE)),"",VLOOKUP(A59,【入力用】個人登録票!$A$21:$P$50,9,FALSE)) &amp; IF(ISERROR(VLOOKUP(A59,【入力用】個人登録票!$A$59:$P$127,9,FALSE)),"",VLOOKUP(A59,【入力用】個人登録票!$A$59:$P$127,9,FALSE))</f>
        <v/>
      </c>
      <c r="J59" s="570" t="str">
        <f>IF(ISERROR(VLOOKUP(A59,【入力用】個人登録票!$A$21:$P$50,10,FALSE)),"",VLOOKUP(A59,【入力用】個人登録票!$A$21:$P$50,10,FALSE)) &amp; IF(ISERROR(VLOOKUP(A59,【入力用】個人登録票!$A$59:$P$127,10,FALSE)),"",VLOOKUP(A59,【入力用】個人登録票!$A$59:$P$127,10,FALSE))</f>
        <v/>
      </c>
      <c r="K59" s="571"/>
      <c r="L59" s="294" t="str">
        <f>TEXT(IF(ISERROR(VLOOKUP(A59,【入力用】個人登録票!$A$21:$P$50,12,FALSE)),"",VLOOKUP(A59,【入力用】個人登録票!$A$21:$P$50,12,FALSE)) &amp; IF(ISERROR(VLOOKUP(A59,【入力用】個人登録票!$A$59:$P$127,12,FALSE)),"",VLOOKUP(A59,【入力用】個人登録票!$A$59:$P$127,12,FALSE)),"ge.m.d")</f>
        <v/>
      </c>
      <c r="M59" s="295" t="str">
        <f>IF(ISERROR(VLOOKUP(A59,【入力用】個人登録票!$A$21:$P$50,13,FALSE)),"",VLOOKUP(A59,【入力用】個人登録票!$A$21:$P$50,13,FALSE)) &amp; IF(ISERROR(VLOOKUP(A59,【入力用】個人登録票!$A$59:$P$127,13,FALSE)),"",VLOOKUP(A59,【入力用】個人登録票!$A$59:$P$127,13,FALSE))</f>
        <v/>
      </c>
      <c r="N59" s="296" t="str">
        <f>IF(ISERROR(VLOOKUP(A59,【入力用】個人登録票!$A$21:$P$50,14,FALSE)),"",VLOOKUP(A59,【入力用】個人登録票!$A$21:$P$50,14,FALSE)) &amp; IF(ISERROR(VLOOKUP(A59,【入力用】個人登録票!$A$59:$P$127,14,FALSE)),"",VLOOKUP(A59,【入力用】個人登録票!$A$59:$P$127,14,FALSE))</f>
        <v/>
      </c>
      <c r="O59" s="297" t="str">
        <f>IF(ISERROR(VLOOKUP(A59,【入力用】個人登録票!$A$21:$P$50,15,FALSE)),"",VLOOKUP(A59,【入力用】個人登録票!$A$21:$P$50,15,FALSE)) &amp; IF(ISERROR(VLOOKUP(A59,【入力用】個人登録票!$A$59:$P$127,15,FALSE)),"",VLOOKUP(A59,【入力用】個人登録票!$A$59:$P$127,15,FALSE))</f>
        <v/>
      </c>
      <c r="P59" s="298" t="str">
        <f>IF(ISERROR(VLOOKUP(A59,【入力用】個人登録票!$A$21:$P$50,16,FALSE)),"",VLOOKUP(A59,【入力用】個人登録票!$A$21:$P$50,16,FALSE)) &amp; IF(ISERROR(VLOOKUP(A59,【入力用】個人登録票!$A$59:$P$127,16,FALSE)),"",VLOOKUP(A59,【入力用】個人登録票!$A$59:$P$127,16,FALSE))</f>
        <v/>
      </c>
      <c r="R59" s="215">
        <f>IF(ISERROR(VLOOKUP(A59,【入力用】個人登録票!$A$59:$R$127,18,FALSE)),"",VLOOKUP(A59,【入力用】個人登録票!$A$59:$R$127,18,FALSE))</f>
        <v>0</v>
      </c>
    </row>
    <row r="60" spans="1:18" ht="19.5" customHeight="1">
      <c r="A60" s="289" t="str">
        <f>【入力用】個人登録票!A60</f>
        <v>29</v>
      </c>
      <c r="B60" s="290" t="str">
        <f>IF(ISERROR(VLOOKUP(A60,【入力用】個人登録票!$A$21:$P$50,2,FALSE)),"",VLOOKUP(A60,【入力用】個人登録票!$A$21:$P$50,2,FALSE)) &amp; IF(ISERROR(VLOOKUP(A60,【入力用】個人登録票!$A$59:$P$127,2,FALSE)),"",VLOOKUP(A60,【入力用】個人登録票!$A$59:$P$127,2,FALSE))</f>
        <v/>
      </c>
      <c r="C60" s="567" t="str">
        <f>IF(ISERROR(VLOOKUP(A60,【入力用】個人登録票!$A$21:$P$50,3,FALSE)),"",VLOOKUP(A60,【入力用】個人登録票!$A$21:$P$50,3,FALSE)) &amp; IF(ISERROR(VLOOKUP(A60,【入力用】個人登録票!$A$59:$P$127,3,FALSE)),"",VLOOKUP(A60,【入力用】個人登録票!$A$59:$P$127,3,FALSE))</f>
        <v/>
      </c>
      <c r="D60" s="568"/>
      <c r="E60" s="291" t="str">
        <f>IF(ISERROR(VLOOKUP(A60,【入力用】個人登録票!$A$21:$P$50,5,FALSE)),"",VLOOKUP(A60,【入力用】個人登録票!$A$21:$P$50,5,FALSE)) &amp; IF(ISERROR(VLOOKUP(A60,【入力用】個人登録票!$A$59:$P$127,5,FALSE)),"",VLOOKUP(A60,【入力用】個人登録票!$A$59:$P$127,5,FALSE))</f>
        <v/>
      </c>
      <c r="F60" s="569" t="str">
        <f>IF(ISERROR(VLOOKUP(A60,【入力用】個人登録票!$A$21:$P$50,6,FALSE)),"",VLOOKUP(A60,【入力用】個人登録票!$A$21:$P$50,6,FALSE)) &amp; IF(ISERROR(VLOOKUP(A60,【入力用】個人登録票!$A$59:$P$127,6,FALSE)),"",VLOOKUP(A60,【入力用】個人登録票!$A$59:$P$127,6,FALSE))</f>
        <v/>
      </c>
      <c r="G60" s="568"/>
      <c r="H60" s="293" t="str">
        <f>IF(ISERROR(VLOOKUP(A60,【入力用】個人登録票!$A$21:$P$50,8,FALSE)),"",VLOOKUP(A60,【入力用】個人登録票!$A$21:$P$50,8,FALSE)) &amp; IF(ISERROR(VLOOKUP(A60,【入力用】個人登録票!$A$59:$P$127,8,FALSE)),"",VLOOKUP(A60,【入力用】個人登録票!$A$59:$P$127,8,FALSE))</f>
        <v/>
      </c>
      <c r="I60" s="292" t="str">
        <f>IF(ISERROR(VLOOKUP(A60,【入力用】個人登録票!$A$21:$P$50,9,FALSE)),"",VLOOKUP(A60,【入力用】個人登録票!$A$21:$P$50,9,FALSE)) &amp; IF(ISERROR(VLOOKUP(A60,【入力用】個人登録票!$A$59:$P$127,9,FALSE)),"",VLOOKUP(A60,【入力用】個人登録票!$A$59:$P$127,9,FALSE))</f>
        <v/>
      </c>
      <c r="J60" s="570" t="str">
        <f>IF(ISERROR(VLOOKUP(A60,【入力用】個人登録票!$A$21:$P$50,10,FALSE)),"",VLOOKUP(A60,【入力用】個人登録票!$A$21:$P$50,10,FALSE)) &amp; IF(ISERROR(VLOOKUP(A60,【入力用】個人登録票!$A$59:$P$127,10,FALSE)),"",VLOOKUP(A60,【入力用】個人登録票!$A$59:$P$127,10,FALSE))</f>
        <v/>
      </c>
      <c r="K60" s="571"/>
      <c r="L60" s="294" t="str">
        <f>TEXT(IF(ISERROR(VLOOKUP(A60,【入力用】個人登録票!$A$21:$P$50,12,FALSE)),"",VLOOKUP(A60,【入力用】個人登録票!$A$21:$P$50,12,FALSE)) &amp; IF(ISERROR(VLOOKUP(A60,【入力用】個人登録票!$A$59:$P$127,12,FALSE)),"",VLOOKUP(A60,【入力用】個人登録票!$A$59:$P$127,12,FALSE)),"ge.m.d")</f>
        <v/>
      </c>
      <c r="M60" s="295" t="str">
        <f>IF(ISERROR(VLOOKUP(A60,【入力用】個人登録票!$A$21:$P$50,13,FALSE)),"",VLOOKUP(A60,【入力用】個人登録票!$A$21:$P$50,13,FALSE)) &amp; IF(ISERROR(VLOOKUP(A60,【入力用】個人登録票!$A$59:$P$127,13,FALSE)),"",VLOOKUP(A60,【入力用】個人登録票!$A$59:$P$127,13,FALSE))</f>
        <v/>
      </c>
      <c r="N60" s="296" t="str">
        <f>IF(ISERROR(VLOOKUP(A60,【入力用】個人登録票!$A$21:$P$50,14,FALSE)),"",VLOOKUP(A60,【入力用】個人登録票!$A$21:$P$50,14,FALSE)) &amp; IF(ISERROR(VLOOKUP(A60,【入力用】個人登録票!$A$59:$P$127,14,FALSE)),"",VLOOKUP(A60,【入力用】個人登録票!$A$59:$P$127,14,FALSE))</f>
        <v/>
      </c>
      <c r="O60" s="297" t="str">
        <f>IF(ISERROR(VLOOKUP(A60,【入力用】個人登録票!$A$21:$P$50,15,FALSE)),"",VLOOKUP(A60,【入力用】個人登録票!$A$21:$P$50,15,FALSE)) &amp; IF(ISERROR(VLOOKUP(A60,【入力用】個人登録票!$A$59:$P$127,15,FALSE)),"",VLOOKUP(A60,【入力用】個人登録票!$A$59:$P$127,15,FALSE))</f>
        <v/>
      </c>
      <c r="P60" s="298" t="str">
        <f>IF(ISERROR(VLOOKUP(A60,【入力用】個人登録票!$A$21:$P$50,16,FALSE)),"",VLOOKUP(A60,【入力用】個人登録票!$A$21:$P$50,16,FALSE)) &amp; IF(ISERROR(VLOOKUP(A60,【入力用】個人登録票!$A$59:$P$127,16,FALSE)),"",VLOOKUP(A60,【入力用】個人登録票!$A$59:$P$127,16,FALSE))</f>
        <v/>
      </c>
      <c r="R60" s="215">
        <f>IF(ISERROR(VLOOKUP(A60,【入力用】個人登録票!$A$59:$R$127,18,FALSE)),"",VLOOKUP(A60,【入力用】個人登録票!$A$59:$R$127,18,FALSE))</f>
        <v>0</v>
      </c>
    </row>
    <row r="61" spans="1:18" ht="19.5" customHeight="1">
      <c r="A61" s="351" t="str">
        <f>【入力用】個人登録票!A61</f>
        <v>33</v>
      </c>
      <c r="B61" s="290" t="str">
        <f>IF(ISERROR(VLOOKUP(A61,【入力用】個人登録票!$A$21:$P$50,2,FALSE)),"",VLOOKUP(A61,【入力用】個人登録票!$A$21:$P$50,2,FALSE)) &amp; IF(ISERROR(VLOOKUP(A61,【入力用】個人登録票!$A$59:$P$127,2,FALSE)),"",VLOOKUP(A61,【入力用】個人登録票!$A$59:$P$127,2,FALSE))</f>
        <v/>
      </c>
      <c r="C61" s="567" t="str">
        <f>IF(ISERROR(VLOOKUP(A61,【入力用】個人登録票!$A$21:$P$50,3,FALSE)),"",VLOOKUP(A61,【入力用】個人登録票!$A$21:$P$50,3,FALSE)) &amp; IF(ISERROR(VLOOKUP(A61,【入力用】個人登録票!$A$59:$P$127,3,FALSE)),"",VLOOKUP(A61,【入力用】個人登録票!$A$59:$P$127,3,FALSE))</f>
        <v/>
      </c>
      <c r="D61" s="568"/>
      <c r="E61" s="291" t="str">
        <f>IF(ISERROR(VLOOKUP(A61,【入力用】個人登録票!$A$21:$P$50,5,FALSE)),"",VLOOKUP(A61,【入力用】個人登録票!$A$21:$P$50,5,FALSE)) &amp; IF(ISERROR(VLOOKUP(A61,【入力用】個人登録票!$A$59:$P$127,5,FALSE)),"",VLOOKUP(A61,【入力用】個人登録票!$A$59:$P$127,5,FALSE))</f>
        <v/>
      </c>
      <c r="F61" s="569" t="str">
        <f>IF(ISERROR(VLOOKUP(A61,【入力用】個人登録票!$A$21:$P$50,6,FALSE)),"",VLOOKUP(A61,【入力用】個人登録票!$A$21:$P$50,6,FALSE)) &amp; IF(ISERROR(VLOOKUP(A61,【入力用】個人登録票!$A$59:$P$127,6,FALSE)),"",VLOOKUP(A61,【入力用】個人登録票!$A$59:$P$127,6,FALSE))</f>
        <v/>
      </c>
      <c r="G61" s="568"/>
      <c r="H61" s="293" t="str">
        <f>IF(ISERROR(VLOOKUP(A61,【入力用】個人登録票!$A$21:$P$50,8,FALSE)),"",VLOOKUP(A61,【入力用】個人登録票!$A$21:$P$50,8,FALSE)) &amp; IF(ISERROR(VLOOKUP(A61,【入力用】個人登録票!$A$59:$P$127,8,FALSE)),"",VLOOKUP(A61,【入力用】個人登録票!$A$59:$P$127,8,FALSE))</f>
        <v/>
      </c>
      <c r="I61" s="292" t="str">
        <f>IF(ISERROR(VLOOKUP(A61,【入力用】個人登録票!$A$21:$P$50,9,FALSE)),"",VLOOKUP(A61,【入力用】個人登録票!$A$21:$P$50,9,FALSE)) &amp; IF(ISERROR(VLOOKUP(A61,【入力用】個人登録票!$A$59:$P$127,9,FALSE)),"",VLOOKUP(A61,【入力用】個人登録票!$A$59:$P$127,9,FALSE))</f>
        <v/>
      </c>
      <c r="J61" s="570" t="str">
        <f>IF(ISERROR(VLOOKUP(A61,【入力用】個人登録票!$A$21:$P$50,10,FALSE)),"",VLOOKUP(A61,【入力用】個人登録票!$A$21:$P$50,10,FALSE)) &amp; IF(ISERROR(VLOOKUP(A61,【入力用】個人登録票!$A$59:$P$127,10,FALSE)),"",VLOOKUP(A61,【入力用】個人登録票!$A$59:$P$127,10,FALSE))</f>
        <v/>
      </c>
      <c r="K61" s="571"/>
      <c r="L61" s="294" t="str">
        <f>TEXT(IF(ISERROR(VLOOKUP(A61,【入力用】個人登録票!$A$21:$P$50,12,FALSE)),"",VLOOKUP(A61,【入力用】個人登録票!$A$21:$P$50,12,FALSE)) &amp; IF(ISERROR(VLOOKUP(A61,【入力用】個人登録票!$A$59:$P$127,12,FALSE)),"",VLOOKUP(A61,【入力用】個人登録票!$A$59:$P$127,12,FALSE)),"ge.m.d")</f>
        <v/>
      </c>
      <c r="M61" s="295" t="str">
        <f>IF(ISERROR(VLOOKUP(A61,【入力用】個人登録票!$A$21:$P$50,13,FALSE)),"",VLOOKUP(A61,【入力用】個人登録票!$A$21:$P$50,13,FALSE)) &amp; IF(ISERROR(VLOOKUP(A61,【入力用】個人登録票!$A$59:$P$127,13,FALSE)),"",VLOOKUP(A61,【入力用】個人登録票!$A$59:$P$127,13,FALSE))</f>
        <v/>
      </c>
      <c r="N61" s="296" t="str">
        <f>IF(ISERROR(VLOOKUP(A61,【入力用】個人登録票!$A$21:$P$50,14,FALSE)),"",VLOOKUP(A61,【入力用】個人登録票!$A$21:$P$50,14,FALSE)) &amp; IF(ISERROR(VLOOKUP(A61,【入力用】個人登録票!$A$59:$P$127,14,FALSE)),"",VLOOKUP(A61,【入力用】個人登録票!$A$59:$P$127,14,FALSE))</f>
        <v/>
      </c>
      <c r="O61" s="297" t="str">
        <f>IF(ISERROR(VLOOKUP(A61,【入力用】個人登録票!$A$21:$P$50,15,FALSE)),"",VLOOKUP(A61,【入力用】個人登録票!$A$21:$P$50,15,FALSE)) &amp; IF(ISERROR(VLOOKUP(A61,【入力用】個人登録票!$A$59:$P$127,15,FALSE)),"",VLOOKUP(A61,【入力用】個人登録票!$A$59:$P$127,15,FALSE))</f>
        <v/>
      </c>
      <c r="P61" s="298" t="str">
        <f>IF(ISERROR(VLOOKUP(A61,【入力用】個人登録票!$A$21:$P$50,16,FALSE)),"",VLOOKUP(A61,【入力用】個人登録票!$A$21:$P$50,16,FALSE)) &amp; IF(ISERROR(VLOOKUP(A61,【入力用】個人登録票!$A$59:$P$127,16,FALSE)),"",VLOOKUP(A61,【入力用】個人登録票!$A$59:$P$127,16,FALSE))</f>
        <v/>
      </c>
      <c r="R61" s="215">
        <f>IF(ISERROR(VLOOKUP(A61,【入力用】個人登録票!$A$59:$R$127,18,FALSE)),"",VLOOKUP(A61,【入力用】個人登録票!$A$59:$R$127,18,FALSE))</f>
        <v>0</v>
      </c>
    </row>
    <row r="62" spans="1:18" ht="19.5" customHeight="1">
      <c r="A62" s="351" t="str">
        <f>【入力用】個人登録票!A62</f>
        <v>34</v>
      </c>
      <c r="B62" s="290" t="str">
        <f>IF(ISERROR(VLOOKUP(A62,【入力用】個人登録票!$A$21:$P$50,2,FALSE)),"",VLOOKUP(A62,【入力用】個人登録票!$A$21:$P$50,2,FALSE)) &amp; IF(ISERROR(VLOOKUP(A62,【入力用】個人登録票!$A$59:$P$127,2,FALSE)),"",VLOOKUP(A62,【入力用】個人登録票!$A$59:$P$127,2,FALSE))</f>
        <v/>
      </c>
      <c r="C62" s="567" t="str">
        <f>IF(ISERROR(VLOOKUP(A62,【入力用】個人登録票!$A$21:$P$50,3,FALSE)),"",VLOOKUP(A62,【入力用】個人登録票!$A$21:$P$50,3,FALSE)) &amp; IF(ISERROR(VLOOKUP(A62,【入力用】個人登録票!$A$59:$P$127,3,FALSE)),"",VLOOKUP(A62,【入力用】個人登録票!$A$59:$P$127,3,FALSE))</f>
        <v/>
      </c>
      <c r="D62" s="568"/>
      <c r="E62" s="291" t="str">
        <f>IF(ISERROR(VLOOKUP(A62,【入力用】個人登録票!$A$21:$P$50,5,FALSE)),"",VLOOKUP(A62,【入力用】個人登録票!$A$21:$P$50,5,FALSE)) &amp; IF(ISERROR(VLOOKUP(A62,【入力用】個人登録票!$A$59:$P$127,5,FALSE)),"",VLOOKUP(A62,【入力用】個人登録票!$A$59:$P$127,5,FALSE))</f>
        <v/>
      </c>
      <c r="F62" s="569" t="str">
        <f>IF(ISERROR(VLOOKUP(A62,【入力用】個人登録票!$A$21:$P$50,6,FALSE)),"",VLOOKUP(A62,【入力用】個人登録票!$A$21:$P$50,6,FALSE)) &amp; IF(ISERROR(VLOOKUP(A62,【入力用】個人登録票!$A$59:$P$127,6,FALSE)),"",VLOOKUP(A62,【入力用】個人登録票!$A$59:$P$127,6,FALSE))</f>
        <v/>
      </c>
      <c r="G62" s="568"/>
      <c r="H62" s="293" t="str">
        <f>IF(ISERROR(VLOOKUP(A62,【入力用】個人登録票!$A$21:$P$50,8,FALSE)),"",VLOOKUP(A62,【入力用】個人登録票!$A$21:$P$50,8,FALSE)) &amp; IF(ISERROR(VLOOKUP(A62,【入力用】個人登録票!$A$59:$P$127,8,FALSE)),"",VLOOKUP(A62,【入力用】個人登録票!$A$59:$P$127,8,FALSE))</f>
        <v/>
      </c>
      <c r="I62" s="292" t="str">
        <f>IF(ISERROR(VLOOKUP(A62,【入力用】個人登録票!$A$21:$P$50,9,FALSE)),"",VLOOKUP(A62,【入力用】個人登録票!$A$21:$P$50,9,FALSE)) &amp; IF(ISERROR(VLOOKUP(A62,【入力用】個人登録票!$A$59:$P$127,9,FALSE)),"",VLOOKUP(A62,【入力用】個人登録票!$A$59:$P$127,9,FALSE))</f>
        <v/>
      </c>
      <c r="J62" s="570" t="str">
        <f>IF(ISERROR(VLOOKUP(A62,【入力用】個人登録票!$A$21:$P$50,10,FALSE)),"",VLOOKUP(A62,【入力用】個人登録票!$A$21:$P$50,10,FALSE)) &amp; IF(ISERROR(VLOOKUP(A62,【入力用】個人登録票!$A$59:$P$127,10,FALSE)),"",VLOOKUP(A62,【入力用】個人登録票!$A$59:$P$127,10,FALSE))</f>
        <v/>
      </c>
      <c r="K62" s="571"/>
      <c r="L62" s="294" t="str">
        <f>TEXT(IF(ISERROR(VLOOKUP(A62,【入力用】個人登録票!$A$21:$P$50,12,FALSE)),"",VLOOKUP(A62,【入力用】個人登録票!$A$21:$P$50,12,FALSE)) &amp; IF(ISERROR(VLOOKUP(A62,【入力用】個人登録票!$A$59:$P$127,12,FALSE)),"",VLOOKUP(A62,【入力用】個人登録票!$A$59:$P$127,12,FALSE)),"ge.m.d")</f>
        <v/>
      </c>
      <c r="M62" s="295" t="str">
        <f>IF(ISERROR(VLOOKUP(A62,【入力用】個人登録票!$A$21:$P$50,13,FALSE)),"",VLOOKUP(A62,【入力用】個人登録票!$A$21:$P$50,13,FALSE)) &amp; IF(ISERROR(VLOOKUP(A62,【入力用】個人登録票!$A$59:$P$127,13,FALSE)),"",VLOOKUP(A62,【入力用】個人登録票!$A$59:$P$127,13,FALSE))</f>
        <v/>
      </c>
      <c r="N62" s="296" t="str">
        <f>IF(ISERROR(VLOOKUP(A62,【入力用】個人登録票!$A$21:$P$50,14,FALSE)),"",VLOOKUP(A62,【入力用】個人登録票!$A$21:$P$50,14,FALSE)) &amp; IF(ISERROR(VLOOKUP(A62,【入力用】個人登録票!$A$59:$P$127,14,FALSE)),"",VLOOKUP(A62,【入力用】個人登録票!$A$59:$P$127,14,FALSE))</f>
        <v/>
      </c>
      <c r="O62" s="297" t="str">
        <f>IF(ISERROR(VLOOKUP(A62,【入力用】個人登録票!$A$21:$P$50,15,FALSE)),"",VLOOKUP(A62,【入力用】個人登録票!$A$21:$P$50,15,FALSE)) &amp; IF(ISERROR(VLOOKUP(A62,【入力用】個人登録票!$A$59:$P$127,15,FALSE)),"",VLOOKUP(A62,【入力用】個人登録票!$A$59:$P$127,15,FALSE))</f>
        <v/>
      </c>
      <c r="P62" s="298" t="str">
        <f>IF(ISERROR(VLOOKUP(A62,【入力用】個人登録票!$A$21:$P$50,16,FALSE)),"",VLOOKUP(A62,【入力用】個人登録票!$A$21:$P$50,16,FALSE)) &amp; IF(ISERROR(VLOOKUP(A62,【入力用】個人登録票!$A$59:$P$127,16,FALSE)),"",VLOOKUP(A62,【入力用】個人登録票!$A$59:$P$127,16,FALSE))</f>
        <v/>
      </c>
      <c r="R62" s="215">
        <f>IF(ISERROR(VLOOKUP(A62,【入力用】個人登録票!$A$59:$R$127,18,FALSE)),"",VLOOKUP(A62,【入力用】個人登録票!$A$59:$R$127,18,FALSE))</f>
        <v>0</v>
      </c>
    </row>
    <row r="63" spans="1:18" ht="19.5" customHeight="1">
      <c r="A63" s="351" t="str">
        <f>【入力用】個人登録票!A63</f>
        <v>35</v>
      </c>
      <c r="B63" s="290" t="str">
        <f>IF(ISERROR(VLOOKUP(A63,【入力用】個人登録票!$A$21:$P$50,2,FALSE)),"",VLOOKUP(A63,【入力用】個人登録票!$A$21:$P$50,2,FALSE)) &amp; IF(ISERROR(VLOOKUP(A63,【入力用】個人登録票!$A$59:$P$127,2,FALSE)),"",VLOOKUP(A63,【入力用】個人登録票!$A$59:$P$127,2,FALSE))</f>
        <v/>
      </c>
      <c r="C63" s="567" t="str">
        <f>IF(ISERROR(VLOOKUP(A63,【入力用】個人登録票!$A$21:$P$50,3,FALSE)),"",VLOOKUP(A63,【入力用】個人登録票!$A$21:$P$50,3,FALSE)) &amp; IF(ISERROR(VLOOKUP(A63,【入力用】個人登録票!$A$59:$P$127,3,FALSE)),"",VLOOKUP(A63,【入力用】個人登録票!$A$59:$P$127,3,FALSE))</f>
        <v/>
      </c>
      <c r="D63" s="568"/>
      <c r="E63" s="291" t="str">
        <f>IF(ISERROR(VLOOKUP(A63,【入力用】個人登録票!$A$21:$P$50,5,FALSE)),"",VLOOKUP(A63,【入力用】個人登録票!$A$21:$P$50,5,FALSE)) &amp; IF(ISERROR(VLOOKUP(A63,【入力用】個人登録票!$A$59:$P$127,5,FALSE)),"",VLOOKUP(A63,【入力用】個人登録票!$A$59:$P$127,5,FALSE))</f>
        <v/>
      </c>
      <c r="F63" s="569" t="str">
        <f>IF(ISERROR(VLOOKUP(A63,【入力用】個人登録票!$A$21:$P$50,6,FALSE)),"",VLOOKUP(A63,【入力用】個人登録票!$A$21:$P$50,6,FALSE)) &amp; IF(ISERROR(VLOOKUP(A63,【入力用】個人登録票!$A$59:$P$127,6,FALSE)),"",VLOOKUP(A63,【入力用】個人登録票!$A$59:$P$127,6,FALSE))</f>
        <v/>
      </c>
      <c r="G63" s="568"/>
      <c r="H63" s="293" t="str">
        <f>IF(ISERROR(VLOOKUP(A63,【入力用】個人登録票!$A$21:$P$50,8,FALSE)),"",VLOOKUP(A63,【入力用】個人登録票!$A$21:$P$50,8,FALSE)) &amp; IF(ISERROR(VLOOKUP(A63,【入力用】個人登録票!$A$59:$P$127,8,FALSE)),"",VLOOKUP(A63,【入力用】個人登録票!$A$59:$P$127,8,FALSE))</f>
        <v/>
      </c>
      <c r="I63" s="292" t="str">
        <f>IF(ISERROR(VLOOKUP(A63,【入力用】個人登録票!$A$21:$P$50,9,FALSE)),"",VLOOKUP(A63,【入力用】個人登録票!$A$21:$P$50,9,FALSE)) &amp; IF(ISERROR(VLOOKUP(A63,【入力用】個人登録票!$A$59:$P$127,9,FALSE)),"",VLOOKUP(A63,【入力用】個人登録票!$A$59:$P$127,9,FALSE))</f>
        <v/>
      </c>
      <c r="J63" s="570" t="str">
        <f>IF(ISERROR(VLOOKUP(A63,【入力用】個人登録票!$A$21:$P$50,10,FALSE)),"",VLOOKUP(A63,【入力用】個人登録票!$A$21:$P$50,10,FALSE)) &amp; IF(ISERROR(VLOOKUP(A63,【入力用】個人登録票!$A$59:$P$127,10,FALSE)),"",VLOOKUP(A63,【入力用】個人登録票!$A$59:$P$127,10,FALSE))</f>
        <v/>
      </c>
      <c r="K63" s="571"/>
      <c r="L63" s="294" t="str">
        <f>TEXT(IF(ISERROR(VLOOKUP(A63,【入力用】個人登録票!$A$21:$P$50,12,FALSE)),"",VLOOKUP(A63,【入力用】個人登録票!$A$21:$P$50,12,FALSE)) &amp; IF(ISERROR(VLOOKUP(A63,【入力用】個人登録票!$A$59:$P$127,12,FALSE)),"",VLOOKUP(A63,【入力用】個人登録票!$A$59:$P$127,12,FALSE)),"ge.m.d")</f>
        <v/>
      </c>
      <c r="M63" s="295" t="str">
        <f>IF(ISERROR(VLOOKUP(A63,【入力用】個人登録票!$A$21:$P$50,13,FALSE)),"",VLOOKUP(A63,【入力用】個人登録票!$A$21:$P$50,13,FALSE)) &amp; IF(ISERROR(VLOOKUP(A63,【入力用】個人登録票!$A$59:$P$127,13,FALSE)),"",VLOOKUP(A63,【入力用】個人登録票!$A$59:$P$127,13,FALSE))</f>
        <v/>
      </c>
      <c r="N63" s="296" t="str">
        <f>IF(ISERROR(VLOOKUP(A63,【入力用】個人登録票!$A$21:$P$50,14,FALSE)),"",VLOOKUP(A63,【入力用】個人登録票!$A$21:$P$50,14,FALSE)) &amp; IF(ISERROR(VLOOKUP(A63,【入力用】個人登録票!$A$59:$P$127,14,FALSE)),"",VLOOKUP(A63,【入力用】個人登録票!$A$59:$P$127,14,FALSE))</f>
        <v/>
      </c>
      <c r="O63" s="297" t="str">
        <f>IF(ISERROR(VLOOKUP(A63,【入力用】個人登録票!$A$21:$P$50,15,FALSE)),"",VLOOKUP(A63,【入力用】個人登録票!$A$21:$P$50,15,FALSE)) &amp; IF(ISERROR(VLOOKUP(A63,【入力用】個人登録票!$A$59:$P$127,15,FALSE)),"",VLOOKUP(A63,【入力用】個人登録票!$A$59:$P$127,15,FALSE))</f>
        <v/>
      </c>
      <c r="P63" s="298" t="str">
        <f>IF(ISERROR(VLOOKUP(A63,【入力用】個人登録票!$A$21:$P$50,16,FALSE)),"",VLOOKUP(A63,【入力用】個人登録票!$A$21:$P$50,16,FALSE)) &amp; IF(ISERROR(VLOOKUP(A63,【入力用】個人登録票!$A$59:$P$127,16,FALSE)),"",VLOOKUP(A63,【入力用】個人登録票!$A$59:$P$127,16,FALSE))</f>
        <v/>
      </c>
      <c r="R63" s="215">
        <f>IF(ISERROR(VLOOKUP(A63,【入力用】個人登録票!$A$59:$R$127,18,FALSE)),"",VLOOKUP(A63,【入力用】個人登録票!$A$59:$R$127,18,FALSE))</f>
        <v>0</v>
      </c>
    </row>
    <row r="64" spans="1:18" ht="19.5" customHeight="1">
      <c r="A64" s="351" t="str">
        <f>【入力用】個人登録票!A64</f>
        <v>36</v>
      </c>
      <c r="B64" s="290" t="str">
        <f>IF(ISERROR(VLOOKUP(A64,【入力用】個人登録票!$A$21:$P$50,2,FALSE)),"",VLOOKUP(A64,【入力用】個人登録票!$A$21:$P$50,2,FALSE)) &amp; IF(ISERROR(VLOOKUP(A64,【入力用】個人登録票!$A$59:$P$127,2,FALSE)),"",VLOOKUP(A64,【入力用】個人登録票!$A$59:$P$127,2,FALSE))</f>
        <v/>
      </c>
      <c r="C64" s="567" t="str">
        <f>IF(ISERROR(VLOOKUP(A64,【入力用】個人登録票!$A$21:$P$50,3,FALSE)),"",VLOOKUP(A64,【入力用】個人登録票!$A$21:$P$50,3,FALSE)) &amp; IF(ISERROR(VLOOKUP(A64,【入力用】個人登録票!$A$59:$P$127,3,FALSE)),"",VLOOKUP(A64,【入力用】個人登録票!$A$59:$P$127,3,FALSE))</f>
        <v/>
      </c>
      <c r="D64" s="568"/>
      <c r="E64" s="291" t="str">
        <f>IF(ISERROR(VLOOKUP(A64,【入力用】個人登録票!$A$21:$P$50,5,FALSE)),"",VLOOKUP(A64,【入力用】個人登録票!$A$21:$P$50,5,FALSE)) &amp; IF(ISERROR(VLOOKUP(A64,【入力用】個人登録票!$A$59:$P$127,5,FALSE)),"",VLOOKUP(A64,【入力用】個人登録票!$A$59:$P$127,5,FALSE))</f>
        <v/>
      </c>
      <c r="F64" s="569" t="str">
        <f>IF(ISERROR(VLOOKUP(A64,【入力用】個人登録票!$A$21:$P$50,6,FALSE)),"",VLOOKUP(A64,【入力用】個人登録票!$A$21:$P$50,6,FALSE)) &amp; IF(ISERROR(VLOOKUP(A64,【入力用】個人登録票!$A$59:$P$127,6,FALSE)),"",VLOOKUP(A64,【入力用】個人登録票!$A$59:$P$127,6,FALSE))</f>
        <v/>
      </c>
      <c r="G64" s="568"/>
      <c r="H64" s="293" t="str">
        <f>IF(ISERROR(VLOOKUP(A64,【入力用】個人登録票!$A$21:$P$50,8,FALSE)),"",VLOOKUP(A64,【入力用】個人登録票!$A$21:$P$50,8,FALSE)) &amp; IF(ISERROR(VLOOKUP(A64,【入力用】個人登録票!$A$59:$P$127,8,FALSE)),"",VLOOKUP(A64,【入力用】個人登録票!$A$59:$P$127,8,FALSE))</f>
        <v/>
      </c>
      <c r="I64" s="292" t="str">
        <f>IF(ISERROR(VLOOKUP(A64,【入力用】個人登録票!$A$21:$P$50,9,FALSE)),"",VLOOKUP(A64,【入力用】個人登録票!$A$21:$P$50,9,FALSE)) &amp; IF(ISERROR(VLOOKUP(A64,【入力用】個人登録票!$A$59:$P$127,9,FALSE)),"",VLOOKUP(A64,【入力用】個人登録票!$A$59:$P$127,9,FALSE))</f>
        <v/>
      </c>
      <c r="J64" s="570" t="str">
        <f>IF(ISERROR(VLOOKUP(A64,【入力用】個人登録票!$A$21:$P$50,10,FALSE)),"",VLOOKUP(A64,【入力用】個人登録票!$A$21:$P$50,10,FALSE)) &amp; IF(ISERROR(VLOOKUP(A64,【入力用】個人登録票!$A$59:$P$127,10,FALSE)),"",VLOOKUP(A64,【入力用】個人登録票!$A$59:$P$127,10,FALSE))</f>
        <v/>
      </c>
      <c r="K64" s="571"/>
      <c r="L64" s="294" t="str">
        <f>TEXT(IF(ISERROR(VLOOKUP(A64,【入力用】個人登録票!$A$21:$P$50,12,FALSE)),"",VLOOKUP(A64,【入力用】個人登録票!$A$21:$P$50,12,FALSE)) &amp; IF(ISERROR(VLOOKUP(A64,【入力用】個人登録票!$A$59:$P$127,12,FALSE)),"",VLOOKUP(A64,【入力用】個人登録票!$A$59:$P$127,12,FALSE)),"ge.m.d")</f>
        <v/>
      </c>
      <c r="M64" s="295" t="str">
        <f>IF(ISERROR(VLOOKUP(A64,【入力用】個人登録票!$A$21:$P$50,13,FALSE)),"",VLOOKUP(A64,【入力用】個人登録票!$A$21:$P$50,13,FALSE)) &amp; IF(ISERROR(VLOOKUP(A64,【入力用】個人登録票!$A$59:$P$127,13,FALSE)),"",VLOOKUP(A64,【入力用】個人登録票!$A$59:$P$127,13,FALSE))</f>
        <v/>
      </c>
      <c r="N64" s="296" t="str">
        <f>IF(ISERROR(VLOOKUP(A64,【入力用】個人登録票!$A$21:$P$50,14,FALSE)),"",VLOOKUP(A64,【入力用】個人登録票!$A$21:$P$50,14,FALSE)) &amp; IF(ISERROR(VLOOKUP(A64,【入力用】個人登録票!$A$59:$P$127,14,FALSE)),"",VLOOKUP(A64,【入力用】個人登録票!$A$59:$P$127,14,FALSE))</f>
        <v/>
      </c>
      <c r="O64" s="297" t="str">
        <f>IF(ISERROR(VLOOKUP(A64,【入力用】個人登録票!$A$21:$P$50,15,FALSE)),"",VLOOKUP(A64,【入力用】個人登録票!$A$21:$P$50,15,FALSE)) &amp; IF(ISERROR(VLOOKUP(A64,【入力用】個人登録票!$A$59:$P$127,15,FALSE)),"",VLOOKUP(A64,【入力用】個人登録票!$A$59:$P$127,15,FALSE))</f>
        <v/>
      </c>
      <c r="P64" s="298" t="str">
        <f>IF(ISERROR(VLOOKUP(A64,【入力用】個人登録票!$A$21:$P$50,16,FALSE)),"",VLOOKUP(A64,【入力用】個人登録票!$A$21:$P$50,16,FALSE)) &amp; IF(ISERROR(VLOOKUP(A64,【入力用】個人登録票!$A$59:$P$127,16,FALSE)),"",VLOOKUP(A64,【入力用】個人登録票!$A$59:$P$127,16,FALSE))</f>
        <v/>
      </c>
      <c r="R64" s="215">
        <f>IF(ISERROR(VLOOKUP(A64,【入力用】個人登録票!$A$59:$R$127,18,FALSE)),"",VLOOKUP(A64,【入力用】個人登録票!$A$59:$R$127,18,FALSE))</f>
        <v>0</v>
      </c>
    </row>
    <row r="65" spans="1:18" ht="19.5" customHeight="1">
      <c r="A65" s="351" t="str">
        <f>【入力用】個人登録票!A65</f>
        <v>37</v>
      </c>
      <c r="B65" s="290" t="str">
        <f>IF(ISERROR(VLOOKUP(A65,【入力用】個人登録票!$A$21:$P$50,2,FALSE)),"",VLOOKUP(A65,【入力用】個人登録票!$A$21:$P$50,2,FALSE)) &amp; IF(ISERROR(VLOOKUP(A65,【入力用】個人登録票!$A$59:$P$127,2,FALSE)),"",VLOOKUP(A65,【入力用】個人登録票!$A$59:$P$127,2,FALSE))</f>
        <v/>
      </c>
      <c r="C65" s="567" t="str">
        <f>IF(ISERROR(VLOOKUP(A65,【入力用】個人登録票!$A$21:$P$50,3,FALSE)),"",VLOOKUP(A65,【入力用】個人登録票!$A$21:$P$50,3,FALSE)) &amp; IF(ISERROR(VLOOKUP(A65,【入力用】個人登録票!$A$59:$P$127,3,FALSE)),"",VLOOKUP(A65,【入力用】個人登録票!$A$59:$P$127,3,FALSE))</f>
        <v/>
      </c>
      <c r="D65" s="568"/>
      <c r="E65" s="291" t="str">
        <f>IF(ISERROR(VLOOKUP(A65,【入力用】個人登録票!$A$21:$P$50,5,FALSE)),"",VLOOKUP(A65,【入力用】個人登録票!$A$21:$P$50,5,FALSE)) &amp; IF(ISERROR(VLOOKUP(A65,【入力用】個人登録票!$A$59:$P$127,5,FALSE)),"",VLOOKUP(A65,【入力用】個人登録票!$A$59:$P$127,5,FALSE))</f>
        <v/>
      </c>
      <c r="F65" s="569" t="str">
        <f>IF(ISERROR(VLOOKUP(A65,【入力用】個人登録票!$A$21:$P$50,6,FALSE)),"",VLOOKUP(A65,【入力用】個人登録票!$A$21:$P$50,6,FALSE)) &amp; IF(ISERROR(VLOOKUP(A65,【入力用】個人登録票!$A$59:$P$127,6,FALSE)),"",VLOOKUP(A65,【入力用】個人登録票!$A$59:$P$127,6,FALSE))</f>
        <v/>
      </c>
      <c r="G65" s="568"/>
      <c r="H65" s="293" t="str">
        <f>IF(ISERROR(VLOOKUP(A65,【入力用】個人登録票!$A$21:$P$50,8,FALSE)),"",VLOOKUP(A65,【入力用】個人登録票!$A$21:$P$50,8,FALSE)) &amp; IF(ISERROR(VLOOKUP(A65,【入力用】個人登録票!$A$59:$P$127,8,FALSE)),"",VLOOKUP(A65,【入力用】個人登録票!$A$59:$P$127,8,FALSE))</f>
        <v/>
      </c>
      <c r="I65" s="292" t="str">
        <f>IF(ISERROR(VLOOKUP(A65,【入力用】個人登録票!$A$21:$P$50,9,FALSE)),"",VLOOKUP(A65,【入力用】個人登録票!$A$21:$P$50,9,FALSE)) &amp; IF(ISERROR(VLOOKUP(A65,【入力用】個人登録票!$A$59:$P$127,9,FALSE)),"",VLOOKUP(A65,【入力用】個人登録票!$A$59:$P$127,9,FALSE))</f>
        <v/>
      </c>
      <c r="J65" s="570" t="str">
        <f>IF(ISERROR(VLOOKUP(A65,【入力用】個人登録票!$A$21:$P$50,10,FALSE)),"",VLOOKUP(A65,【入力用】個人登録票!$A$21:$P$50,10,FALSE)) &amp; IF(ISERROR(VLOOKUP(A65,【入力用】個人登録票!$A$59:$P$127,10,FALSE)),"",VLOOKUP(A65,【入力用】個人登録票!$A$59:$P$127,10,FALSE))</f>
        <v/>
      </c>
      <c r="K65" s="571"/>
      <c r="L65" s="294" t="str">
        <f>TEXT(IF(ISERROR(VLOOKUP(A65,【入力用】個人登録票!$A$21:$P$50,12,FALSE)),"",VLOOKUP(A65,【入力用】個人登録票!$A$21:$P$50,12,FALSE)) &amp; IF(ISERROR(VLOOKUP(A65,【入力用】個人登録票!$A$59:$P$127,12,FALSE)),"",VLOOKUP(A65,【入力用】個人登録票!$A$59:$P$127,12,FALSE)),"ge.m.d")</f>
        <v/>
      </c>
      <c r="M65" s="295" t="str">
        <f>IF(ISERROR(VLOOKUP(A65,【入力用】個人登録票!$A$21:$P$50,13,FALSE)),"",VLOOKUP(A65,【入力用】個人登録票!$A$21:$P$50,13,FALSE)) &amp; IF(ISERROR(VLOOKUP(A65,【入力用】個人登録票!$A$59:$P$127,13,FALSE)),"",VLOOKUP(A65,【入力用】個人登録票!$A$59:$P$127,13,FALSE))</f>
        <v/>
      </c>
      <c r="N65" s="296" t="str">
        <f>IF(ISERROR(VLOOKUP(A65,【入力用】個人登録票!$A$21:$P$50,14,FALSE)),"",VLOOKUP(A65,【入力用】個人登録票!$A$21:$P$50,14,FALSE)) &amp; IF(ISERROR(VLOOKUP(A65,【入力用】個人登録票!$A$59:$P$127,14,FALSE)),"",VLOOKUP(A65,【入力用】個人登録票!$A$59:$P$127,14,FALSE))</f>
        <v/>
      </c>
      <c r="O65" s="297" t="str">
        <f>IF(ISERROR(VLOOKUP(A65,【入力用】個人登録票!$A$21:$P$50,15,FALSE)),"",VLOOKUP(A65,【入力用】個人登録票!$A$21:$P$50,15,FALSE)) &amp; IF(ISERROR(VLOOKUP(A65,【入力用】個人登録票!$A$59:$P$127,15,FALSE)),"",VLOOKUP(A65,【入力用】個人登録票!$A$59:$P$127,15,FALSE))</f>
        <v/>
      </c>
      <c r="P65" s="298" t="str">
        <f>IF(ISERROR(VLOOKUP(A65,【入力用】個人登録票!$A$21:$P$50,16,FALSE)),"",VLOOKUP(A65,【入力用】個人登録票!$A$21:$P$50,16,FALSE)) &amp; IF(ISERROR(VLOOKUP(A65,【入力用】個人登録票!$A$59:$P$127,16,FALSE)),"",VLOOKUP(A65,【入力用】個人登録票!$A$59:$P$127,16,FALSE))</f>
        <v/>
      </c>
      <c r="R65" s="215">
        <f>IF(ISERROR(VLOOKUP(A65,【入力用】個人登録票!$A$59:$R$127,18,FALSE)),"",VLOOKUP(A65,【入力用】個人登録票!$A$59:$R$127,18,FALSE))</f>
        <v>0</v>
      </c>
    </row>
    <row r="66" spans="1:18" ht="19.5" customHeight="1">
      <c r="A66" s="351" t="str">
        <f>【入力用】個人登録票!A66</f>
        <v>38</v>
      </c>
      <c r="B66" s="290" t="str">
        <f>IF(ISERROR(VLOOKUP(A66,【入力用】個人登録票!$A$21:$P$50,2,FALSE)),"",VLOOKUP(A66,【入力用】個人登録票!$A$21:$P$50,2,FALSE)) &amp; IF(ISERROR(VLOOKUP(A66,【入力用】個人登録票!$A$59:$P$127,2,FALSE)),"",VLOOKUP(A66,【入力用】個人登録票!$A$59:$P$127,2,FALSE))</f>
        <v/>
      </c>
      <c r="C66" s="567" t="str">
        <f>IF(ISERROR(VLOOKUP(A66,【入力用】個人登録票!$A$21:$P$50,3,FALSE)),"",VLOOKUP(A66,【入力用】個人登録票!$A$21:$P$50,3,FALSE)) &amp; IF(ISERROR(VLOOKUP(A66,【入力用】個人登録票!$A$59:$P$127,3,FALSE)),"",VLOOKUP(A66,【入力用】個人登録票!$A$59:$P$127,3,FALSE))</f>
        <v/>
      </c>
      <c r="D66" s="568"/>
      <c r="E66" s="291" t="str">
        <f>IF(ISERROR(VLOOKUP(A66,【入力用】個人登録票!$A$21:$P$50,5,FALSE)),"",VLOOKUP(A66,【入力用】個人登録票!$A$21:$P$50,5,FALSE)) &amp; IF(ISERROR(VLOOKUP(A66,【入力用】個人登録票!$A$59:$P$127,5,FALSE)),"",VLOOKUP(A66,【入力用】個人登録票!$A$59:$P$127,5,FALSE))</f>
        <v/>
      </c>
      <c r="F66" s="569" t="str">
        <f>IF(ISERROR(VLOOKUP(A66,【入力用】個人登録票!$A$21:$P$50,6,FALSE)),"",VLOOKUP(A66,【入力用】個人登録票!$A$21:$P$50,6,FALSE)) &amp; IF(ISERROR(VLOOKUP(A66,【入力用】個人登録票!$A$59:$P$127,6,FALSE)),"",VLOOKUP(A66,【入力用】個人登録票!$A$59:$P$127,6,FALSE))</f>
        <v/>
      </c>
      <c r="G66" s="568"/>
      <c r="H66" s="293" t="str">
        <f>IF(ISERROR(VLOOKUP(A66,【入力用】個人登録票!$A$21:$P$50,8,FALSE)),"",VLOOKUP(A66,【入力用】個人登録票!$A$21:$P$50,8,FALSE)) &amp; IF(ISERROR(VLOOKUP(A66,【入力用】個人登録票!$A$59:$P$127,8,FALSE)),"",VLOOKUP(A66,【入力用】個人登録票!$A$59:$P$127,8,FALSE))</f>
        <v/>
      </c>
      <c r="I66" s="292" t="str">
        <f>IF(ISERROR(VLOOKUP(A66,【入力用】個人登録票!$A$21:$P$50,9,FALSE)),"",VLOOKUP(A66,【入力用】個人登録票!$A$21:$P$50,9,FALSE)) &amp; IF(ISERROR(VLOOKUP(A66,【入力用】個人登録票!$A$59:$P$127,9,FALSE)),"",VLOOKUP(A66,【入力用】個人登録票!$A$59:$P$127,9,FALSE))</f>
        <v/>
      </c>
      <c r="J66" s="570" t="str">
        <f>IF(ISERROR(VLOOKUP(A66,【入力用】個人登録票!$A$21:$P$50,10,FALSE)),"",VLOOKUP(A66,【入力用】個人登録票!$A$21:$P$50,10,FALSE)) &amp; IF(ISERROR(VLOOKUP(A66,【入力用】個人登録票!$A$59:$P$127,10,FALSE)),"",VLOOKUP(A66,【入力用】個人登録票!$A$59:$P$127,10,FALSE))</f>
        <v/>
      </c>
      <c r="K66" s="571"/>
      <c r="L66" s="294" t="str">
        <f>TEXT(IF(ISERROR(VLOOKUP(A66,【入力用】個人登録票!$A$21:$P$50,12,FALSE)),"",VLOOKUP(A66,【入力用】個人登録票!$A$21:$P$50,12,FALSE)) &amp; IF(ISERROR(VLOOKUP(A66,【入力用】個人登録票!$A$59:$P$127,12,FALSE)),"",VLOOKUP(A66,【入力用】個人登録票!$A$59:$P$127,12,FALSE)),"ge.m.d")</f>
        <v/>
      </c>
      <c r="M66" s="295" t="str">
        <f>IF(ISERROR(VLOOKUP(A66,【入力用】個人登録票!$A$21:$P$50,13,FALSE)),"",VLOOKUP(A66,【入力用】個人登録票!$A$21:$P$50,13,FALSE)) &amp; IF(ISERROR(VLOOKUP(A66,【入力用】個人登録票!$A$59:$P$127,13,FALSE)),"",VLOOKUP(A66,【入力用】個人登録票!$A$59:$P$127,13,FALSE))</f>
        <v/>
      </c>
      <c r="N66" s="296" t="str">
        <f>IF(ISERROR(VLOOKUP(A66,【入力用】個人登録票!$A$21:$P$50,14,FALSE)),"",VLOOKUP(A66,【入力用】個人登録票!$A$21:$P$50,14,FALSE)) &amp; IF(ISERROR(VLOOKUP(A66,【入力用】個人登録票!$A$59:$P$127,14,FALSE)),"",VLOOKUP(A66,【入力用】個人登録票!$A$59:$P$127,14,FALSE))</f>
        <v/>
      </c>
      <c r="O66" s="297" t="str">
        <f>IF(ISERROR(VLOOKUP(A66,【入力用】個人登録票!$A$21:$P$50,15,FALSE)),"",VLOOKUP(A66,【入力用】個人登録票!$A$21:$P$50,15,FALSE)) &amp; IF(ISERROR(VLOOKUP(A66,【入力用】個人登録票!$A$59:$P$127,15,FALSE)),"",VLOOKUP(A66,【入力用】個人登録票!$A$59:$P$127,15,FALSE))</f>
        <v/>
      </c>
      <c r="P66" s="298" t="str">
        <f>IF(ISERROR(VLOOKUP(A66,【入力用】個人登録票!$A$21:$P$50,16,FALSE)),"",VLOOKUP(A66,【入力用】個人登録票!$A$21:$P$50,16,FALSE)) &amp; IF(ISERROR(VLOOKUP(A66,【入力用】個人登録票!$A$59:$P$127,16,FALSE)),"",VLOOKUP(A66,【入力用】個人登録票!$A$59:$P$127,16,FALSE))</f>
        <v/>
      </c>
      <c r="R66" s="215">
        <f>IF(ISERROR(VLOOKUP(A66,【入力用】個人登録票!$A$59:$R$127,18,FALSE)),"",VLOOKUP(A66,【入力用】個人登録票!$A$59:$R$127,18,FALSE))</f>
        <v>0</v>
      </c>
    </row>
    <row r="67" spans="1:18" ht="19.5" customHeight="1">
      <c r="A67" s="351" t="str">
        <f>【入力用】個人登録票!A67</f>
        <v>39</v>
      </c>
      <c r="B67" s="290" t="str">
        <f>IF(ISERROR(VLOOKUP(A67,【入力用】個人登録票!$A$21:$P$50,2,FALSE)),"",VLOOKUP(A67,【入力用】個人登録票!$A$21:$P$50,2,FALSE)) &amp; IF(ISERROR(VLOOKUP(A67,【入力用】個人登録票!$A$59:$P$127,2,FALSE)),"",VLOOKUP(A67,【入力用】個人登録票!$A$59:$P$127,2,FALSE))</f>
        <v/>
      </c>
      <c r="C67" s="567" t="str">
        <f>IF(ISERROR(VLOOKUP(A67,【入力用】個人登録票!$A$21:$P$50,3,FALSE)),"",VLOOKUP(A67,【入力用】個人登録票!$A$21:$P$50,3,FALSE)) &amp; IF(ISERROR(VLOOKUP(A67,【入力用】個人登録票!$A$59:$P$127,3,FALSE)),"",VLOOKUP(A67,【入力用】個人登録票!$A$59:$P$127,3,FALSE))</f>
        <v/>
      </c>
      <c r="D67" s="568"/>
      <c r="E67" s="291" t="str">
        <f>IF(ISERROR(VLOOKUP(A67,【入力用】個人登録票!$A$21:$P$50,5,FALSE)),"",VLOOKUP(A67,【入力用】個人登録票!$A$21:$P$50,5,FALSE)) &amp; IF(ISERROR(VLOOKUP(A67,【入力用】個人登録票!$A$59:$P$127,5,FALSE)),"",VLOOKUP(A67,【入力用】個人登録票!$A$59:$P$127,5,FALSE))</f>
        <v/>
      </c>
      <c r="F67" s="569" t="str">
        <f>IF(ISERROR(VLOOKUP(A67,【入力用】個人登録票!$A$21:$P$50,6,FALSE)),"",VLOOKUP(A67,【入力用】個人登録票!$A$21:$P$50,6,FALSE)) &amp; IF(ISERROR(VLOOKUP(A67,【入力用】個人登録票!$A$59:$P$127,6,FALSE)),"",VLOOKUP(A67,【入力用】個人登録票!$A$59:$P$127,6,FALSE))</f>
        <v/>
      </c>
      <c r="G67" s="568"/>
      <c r="H67" s="293" t="str">
        <f>IF(ISERROR(VLOOKUP(A67,【入力用】個人登録票!$A$21:$P$50,8,FALSE)),"",VLOOKUP(A67,【入力用】個人登録票!$A$21:$P$50,8,FALSE)) &amp; IF(ISERROR(VLOOKUP(A67,【入力用】個人登録票!$A$59:$P$127,8,FALSE)),"",VLOOKUP(A67,【入力用】個人登録票!$A$59:$P$127,8,FALSE))</f>
        <v/>
      </c>
      <c r="I67" s="292" t="str">
        <f>IF(ISERROR(VLOOKUP(A67,【入力用】個人登録票!$A$21:$P$50,9,FALSE)),"",VLOOKUP(A67,【入力用】個人登録票!$A$21:$P$50,9,FALSE)) &amp; IF(ISERROR(VLOOKUP(A67,【入力用】個人登録票!$A$59:$P$127,9,FALSE)),"",VLOOKUP(A67,【入力用】個人登録票!$A$59:$P$127,9,FALSE))</f>
        <v/>
      </c>
      <c r="J67" s="570" t="str">
        <f>IF(ISERROR(VLOOKUP(A67,【入力用】個人登録票!$A$21:$P$50,10,FALSE)),"",VLOOKUP(A67,【入力用】個人登録票!$A$21:$P$50,10,FALSE)) &amp; IF(ISERROR(VLOOKUP(A67,【入力用】個人登録票!$A$59:$P$127,10,FALSE)),"",VLOOKUP(A67,【入力用】個人登録票!$A$59:$P$127,10,FALSE))</f>
        <v/>
      </c>
      <c r="K67" s="571"/>
      <c r="L67" s="294" t="str">
        <f>TEXT(IF(ISERROR(VLOOKUP(A67,【入力用】個人登録票!$A$21:$P$50,12,FALSE)),"",VLOOKUP(A67,【入力用】個人登録票!$A$21:$P$50,12,FALSE)) &amp; IF(ISERROR(VLOOKUP(A67,【入力用】個人登録票!$A$59:$P$127,12,FALSE)),"",VLOOKUP(A67,【入力用】個人登録票!$A$59:$P$127,12,FALSE)),"ge.m.d")</f>
        <v/>
      </c>
      <c r="M67" s="295" t="str">
        <f>IF(ISERROR(VLOOKUP(A67,【入力用】個人登録票!$A$21:$P$50,13,FALSE)),"",VLOOKUP(A67,【入力用】個人登録票!$A$21:$P$50,13,FALSE)) &amp; IF(ISERROR(VLOOKUP(A67,【入力用】個人登録票!$A$59:$P$127,13,FALSE)),"",VLOOKUP(A67,【入力用】個人登録票!$A$59:$P$127,13,FALSE))</f>
        <v/>
      </c>
      <c r="N67" s="296" t="str">
        <f>IF(ISERROR(VLOOKUP(A67,【入力用】個人登録票!$A$21:$P$50,14,FALSE)),"",VLOOKUP(A67,【入力用】個人登録票!$A$21:$P$50,14,FALSE)) &amp; IF(ISERROR(VLOOKUP(A67,【入力用】個人登録票!$A$59:$P$127,14,FALSE)),"",VLOOKUP(A67,【入力用】個人登録票!$A$59:$P$127,14,FALSE))</f>
        <v/>
      </c>
      <c r="O67" s="297" t="str">
        <f>IF(ISERROR(VLOOKUP(A67,【入力用】個人登録票!$A$21:$P$50,15,FALSE)),"",VLOOKUP(A67,【入力用】個人登録票!$A$21:$P$50,15,FALSE)) &amp; IF(ISERROR(VLOOKUP(A67,【入力用】個人登録票!$A$59:$P$127,15,FALSE)),"",VLOOKUP(A67,【入力用】個人登録票!$A$59:$P$127,15,FALSE))</f>
        <v/>
      </c>
      <c r="P67" s="298" t="str">
        <f>IF(ISERROR(VLOOKUP(A67,【入力用】個人登録票!$A$21:$P$50,16,FALSE)),"",VLOOKUP(A67,【入力用】個人登録票!$A$21:$P$50,16,FALSE)) &amp; IF(ISERROR(VLOOKUP(A67,【入力用】個人登録票!$A$59:$P$127,16,FALSE)),"",VLOOKUP(A67,【入力用】個人登録票!$A$59:$P$127,16,FALSE))</f>
        <v/>
      </c>
      <c r="R67" s="215">
        <f>IF(ISERROR(VLOOKUP(A67,【入力用】個人登録票!$A$59:$R$127,18,FALSE)),"",VLOOKUP(A67,【入力用】個人登録票!$A$59:$R$127,18,FALSE))</f>
        <v>0</v>
      </c>
    </row>
    <row r="68" spans="1:18" ht="19.5" customHeight="1">
      <c r="A68" s="289" t="str">
        <f>【入力用】個人登録票!A68</f>
        <v>40</v>
      </c>
      <c r="B68" s="290" t="str">
        <f>IF(ISERROR(VLOOKUP(A68,【入力用】個人登録票!$A$21:$P$50,2,FALSE)),"",VLOOKUP(A68,【入力用】個人登録票!$A$21:$P$50,2,FALSE)) &amp; IF(ISERROR(VLOOKUP(A68,【入力用】個人登録票!$A$59:$P$127,2,FALSE)),"",VLOOKUP(A68,【入力用】個人登録票!$A$59:$P$127,2,FALSE))</f>
        <v/>
      </c>
      <c r="C68" s="567" t="str">
        <f>IF(ISERROR(VLOOKUP(A68,【入力用】個人登録票!$A$21:$P$50,3,FALSE)),"",VLOOKUP(A68,【入力用】個人登録票!$A$21:$P$50,3,FALSE)) &amp; IF(ISERROR(VLOOKUP(A68,【入力用】個人登録票!$A$59:$P$127,3,FALSE)),"",VLOOKUP(A68,【入力用】個人登録票!$A$59:$P$127,3,FALSE))</f>
        <v/>
      </c>
      <c r="D68" s="568"/>
      <c r="E68" s="291" t="str">
        <f>IF(ISERROR(VLOOKUP(A68,【入力用】個人登録票!$A$21:$P$50,5,FALSE)),"",VLOOKUP(A68,【入力用】個人登録票!$A$21:$P$50,5,FALSE)) &amp; IF(ISERROR(VLOOKUP(A68,【入力用】個人登録票!$A$59:$P$127,5,FALSE)),"",VLOOKUP(A68,【入力用】個人登録票!$A$59:$P$127,5,FALSE))</f>
        <v/>
      </c>
      <c r="F68" s="569" t="str">
        <f>IF(ISERROR(VLOOKUP(A68,【入力用】個人登録票!$A$21:$P$50,6,FALSE)),"",VLOOKUP(A68,【入力用】個人登録票!$A$21:$P$50,6,FALSE)) &amp; IF(ISERROR(VLOOKUP(A68,【入力用】個人登録票!$A$59:$P$127,6,FALSE)),"",VLOOKUP(A68,【入力用】個人登録票!$A$59:$P$127,6,FALSE))</f>
        <v/>
      </c>
      <c r="G68" s="568"/>
      <c r="H68" s="293" t="str">
        <f>IF(ISERROR(VLOOKUP(A68,【入力用】個人登録票!$A$21:$P$50,8,FALSE)),"",VLOOKUP(A68,【入力用】個人登録票!$A$21:$P$50,8,FALSE)) &amp; IF(ISERROR(VLOOKUP(A68,【入力用】個人登録票!$A$59:$P$127,8,FALSE)),"",VLOOKUP(A68,【入力用】個人登録票!$A$59:$P$127,8,FALSE))</f>
        <v/>
      </c>
      <c r="I68" s="292" t="str">
        <f>IF(ISERROR(VLOOKUP(A68,【入力用】個人登録票!$A$21:$P$50,9,FALSE)),"",VLOOKUP(A68,【入力用】個人登録票!$A$21:$P$50,9,FALSE)) &amp; IF(ISERROR(VLOOKUP(A68,【入力用】個人登録票!$A$59:$P$127,9,FALSE)),"",VLOOKUP(A68,【入力用】個人登録票!$A$59:$P$127,9,FALSE))</f>
        <v/>
      </c>
      <c r="J68" s="570" t="str">
        <f>IF(ISERROR(VLOOKUP(A68,【入力用】個人登録票!$A$21:$P$50,10,FALSE)),"",VLOOKUP(A68,【入力用】個人登録票!$A$21:$P$50,10,FALSE)) &amp; IF(ISERROR(VLOOKUP(A68,【入力用】個人登録票!$A$59:$P$127,10,FALSE)),"",VLOOKUP(A68,【入力用】個人登録票!$A$59:$P$127,10,FALSE))</f>
        <v/>
      </c>
      <c r="K68" s="571"/>
      <c r="L68" s="294" t="str">
        <f>TEXT(IF(ISERROR(VLOOKUP(A68,【入力用】個人登録票!$A$21:$P$50,12,FALSE)),"",VLOOKUP(A68,【入力用】個人登録票!$A$21:$P$50,12,FALSE)) &amp; IF(ISERROR(VLOOKUP(A68,【入力用】個人登録票!$A$59:$P$127,12,FALSE)),"",VLOOKUP(A68,【入力用】個人登録票!$A$59:$P$127,12,FALSE)),"ge.m.d")</f>
        <v/>
      </c>
      <c r="M68" s="295" t="str">
        <f>IF(ISERROR(VLOOKUP(A68,【入力用】個人登録票!$A$21:$P$50,13,FALSE)),"",VLOOKUP(A68,【入力用】個人登録票!$A$21:$P$50,13,FALSE)) &amp; IF(ISERROR(VLOOKUP(A68,【入力用】個人登録票!$A$59:$P$127,13,FALSE)),"",VLOOKUP(A68,【入力用】個人登録票!$A$59:$P$127,13,FALSE))</f>
        <v/>
      </c>
      <c r="N68" s="296" t="str">
        <f>IF(ISERROR(VLOOKUP(A68,【入力用】個人登録票!$A$21:$P$50,14,FALSE)),"",VLOOKUP(A68,【入力用】個人登録票!$A$21:$P$50,14,FALSE)) &amp; IF(ISERROR(VLOOKUP(A68,【入力用】個人登録票!$A$59:$P$127,14,FALSE)),"",VLOOKUP(A68,【入力用】個人登録票!$A$59:$P$127,14,FALSE))</f>
        <v/>
      </c>
      <c r="O68" s="297" t="str">
        <f>IF(ISERROR(VLOOKUP(A68,【入力用】個人登録票!$A$21:$P$50,15,FALSE)),"",VLOOKUP(A68,【入力用】個人登録票!$A$21:$P$50,15,FALSE)) &amp; IF(ISERROR(VLOOKUP(A68,【入力用】個人登録票!$A$59:$P$127,15,FALSE)),"",VLOOKUP(A68,【入力用】個人登録票!$A$59:$P$127,15,FALSE))</f>
        <v/>
      </c>
      <c r="P68" s="298" t="str">
        <f>IF(ISERROR(VLOOKUP(A68,【入力用】個人登録票!$A$21:$P$50,16,FALSE)),"",VLOOKUP(A68,【入力用】個人登録票!$A$21:$P$50,16,FALSE)) &amp; IF(ISERROR(VLOOKUP(A68,【入力用】個人登録票!$A$59:$P$127,16,FALSE)),"",VLOOKUP(A68,【入力用】個人登録票!$A$59:$P$127,16,FALSE))</f>
        <v/>
      </c>
      <c r="R68" s="215">
        <f>IF(ISERROR(VLOOKUP(A68,【入力用】個人登録票!$A$59:$R$127,18,FALSE)),"",VLOOKUP(A68,【入力用】個人登録票!$A$59:$R$127,18,FALSE))</f>
        <v>0</v>
      </c>
    </row>
    <row r="69" spans="1:18" ht="19.5" customHeight="1">
      <c r="A69" s="289" t="str">
        <f>【入力用】個人登録票!A69</f>
        <v>41</v>
      </c>
      <c r="B69" s="290" t="str">
        <f>IF(ISERROR(VLOOKUP(A69,【入力用】個人登録票!$A$21:$P$50,2,FALSE)),"",VLOOKUP(A69,【入力用】個人登録票!$A$21:$P$50,2,FALSE)) &amp; IF(ISERROR(VLOOKUP(A69,【入力用】個人登録票!$A$59:$P$127,2,FALSE)),"",VLOOKUP(A69,【入力用】個人登録票!$A$59:$P$127,2,FALSE))</f>
        <v/>
      </c>
      <c r="C69" s="567" t="str">
        <f>IF(ISERROR(VLOOKUP(A69,【入力用】個人登録票!$A$21:$P$50,3,FALSE)),"",VLOOKUP(A69,【入力用】個人登録票!$A$21:$P$50,3,FALSE)) &amp; IF(ISERROR(VLOOKUP(A69,【入力用】個人登録票!$A$59:$P$127,3,FALSE)),"",VLOOKUP(A69,【入力用】個人登録票!$A$59:$P$127,3,FALSE))</f>
        <v/>
      </c>
      <c r="D69" s="568"/>
      <c r="E69" s="291" t="str">
        <f>IF(ISERROR(VLOOKUP(A69,【入力用】個人登録票!$A$21:$P$50,5,FALSE)),"",VLOOKUP(A69,【入力用】個人登録票!$A$21:$P$50,5,FALSE)) &amp; IF(ISERROR(VLOOKUP(A69,【入力用】個人登録票!$A$59:$P$127,5,FALSE)),"",VLOOKUP(A69,【入力用】個人登録票!$A$59:$P$127,5,FALSE))</f>
        <v/>
      </c>
      <c r="F69" s="569" t="str">
        <f>IF(ISERROR(VLOOKUP(A69,【入力用】個人登録票!$A$21:$P$50,6,FALSE)),"",VLOOKUP(A69,【入力用】個人登録票!$A$21:$P$50,6,FALSE)) &amp; IF(ISERROR(VLOOKUP(A69,【入力用】個人登録票!$A$59:$P$127,6,FALSE)),"",VLOOKUP(A69,【入力用】個人登録票!$A$59:$P$127,6,FALSE))</f>
        <v/>
      </c>
      <c r="G69" s="568"/>
      <c r="H69" s="293" t="str">
        <f>IF(ISERROR(VLOOKUP(A69,【入力用】個人登録票!$A$21:$P$50,8,FALSE)),"",VLOOKUP(A69,【入力用】個人登録票!$A$21:$P$50,8,FALSE)) &amp; IF(ISERROR(VLOOKUP(A69,【入力用】個人登録票!$A$59:$P$127,8,FALSE)),"",VLOOKUP(A69,【入力用】個人登録票!$A$59:$P$127,8,FALSE))</f>
        <v/>
      </c>
      <c r="I69" s="292" t="str">
        <f>IF(ISERROR(VLOOKUP(A69,【入力用】個人登録票!$A$21:$P$50,9,FALSE)),"",VLOOKUP(A69,【入力用】個人登録票!$A$21:$P$50,9,FALSE)) &amp; IF(ISERROR(VLOOKUP(A69,【入力用】個人登録票!$A$59:$P$127,9,FALSE)),"",VLOOKUP(A69,【入力用】個人登録票!$A$59:$P$127,9,FALSE))</f>
        <v/>
      </c>
      <c r="J69" s="570" t="str">
        <f>IF(ISERROR(VLOOKUP(A69,【入力用】個人登録票!$A$21:$P$50,10,FALSE)),"",VLOOKUP(A69,【入力用】個人登録票!$A$21:$P$50,10,FALSE)) &amp; IF(ISERROR(VLOOKUP(A69,【入力用】個人登録票!$A$59:$P$127,10,FALSE)),"",VLOOKUP(A69,【入力用】個人登録票!$A$59:$P$127,10,FALSE))</f>
        <v/>
      </c>
      <c r="K69" s="571"/>
      <c r="L69" s="294" t="str">
        <f>TEXT(IF(ISERROR(VLOOKUP(A69,【入力用】個人登録票!$A$21:$P$50,12,FALSE)),"",VLOOKUP(A69,【入力用】個人登録票!$A$21:$P$50,12,FALSE)) &amp; IF(ISERROR(VLOOKUP(A69,【入力用】個人登録票!$A$59:$P$127,12,FALSE)),"",VLOOKUP(A69,【入力用】個人登録票!$A$59:$P$127,12,FALSE)),"ge.m.d")</f>
        <v/>
      </c>
      <c r="M69" s="295" t="str">
        <f>IF(ISERROR(VLOOKUP(A69,【入力用】個人登録票!$A$21:$P$50,13,FALSE)),"",VLOOKUP(A69,【入力用】個人登録票!$A$21:$P$50,13,FALSE)) &amp; IF(ISERROR(VLOOKUP(A69,【入力用】個人登録票!$A$59:$P$127,13,FALSE)),"",VLOOKUP(A69,【入力用】個人登録票!$A$59:$P$127,13,FALSE))</f>
        <v/>
      </c>
      <c r="N69" s="296" t="str">
        <f>IF(ISERROR(VLOOKUP(A69,【入力用】個人登録票!$A$21:$P$50,14,FALSE)),"",VLOOKUP(A69,【入力用】個人登録票!$A$21:$P$50,14,FALSE)) &amp; IF(ISERROR(VLOOKUP(A69,【入力用】個人登録票!$A$59:$P$127,14,FALSE)),"",VLOOKUP(A69,【入力用】個人登録票!$A$59:$P$127,14,FALSE))</f>
        <v/>
      </c>
      <c r="O69" s="297" t="str">
        <f>IF(ISERROR(VLOOKUP(A69,【入力用】個人登録票!$A$21:$P$50,15,FALSE)),"",VLOOKUP(A69,【入力用】個人登録票!$A$21:$P$50,15,FALSE)) &amp; IF(ISERROR(VLOOKUP(A69,【入力用】個人登録票!$A$59:$P$127,15,FALSE)),"",VLOOKUP(A69,【入力用】個人登録票!$A$59:$P$127,15,FALSE))</f>
        <v/>
      </c>
      <c r="P69" s="298" t="str">
        <f>IF(ISERROR(VLOOKUP(A69,【入力用】個人登録票!$A$21:$P$50,16,FALSE)),"",VLOOKUP(A69,【入力用】個人登録票!$A$21:$P$50,16,FALSE)) &amp; IF(ISERROR(VLOOKUP(A69,【入力用】個人登録票!$A$59:$P$127,16,FALSE)),"",VLOOKUP(A69,【入力用】個人登録票!$A$59:$P$127,16,FALSE))</f>
        <v/>
      </c>
      <c r="R69" s="215">
        <f>IF(ISERROR(VLOOKUP(A69,【入力用】個人登録票!$A$59:$R$127,18,FALSE)),"",VLOOKUP(A69,【入力用】個人登録票!$A$59:$R$127,18,FALSE))</f>
        <v>0</v>
      </c>
    </row>
    <row r="70" spans="1:18" ht="19.5" customHeight="1">
      <c r="A70" s="289" t="str">
        <f>【入力用】個人登録票!A70</f>
        <v>42</v>
      </c>
      <c r="B70" s="290" t="str">
        <f>IF(ISERROR(VLOOKUP(A70,【入力用】個人登録票!$A$21:$P$50,2,FALSE)),"",VLOOKUP(A70,【入力用】個人登録票!$A$21:$P$50,2,FALSE)) &amp; IF(ISERROR(VLOOKUP(A70,【入力用】個人登録票!$A$59:$P$127,2,FALSE)),"",VLOOKUP(A70,【入力用】個人登録票!$A$59:$P$127,2,FALSE))</f>
        <v/>
      </c>
      <c r="C70" s="567" t="str">
        <f>IF(ISERROR(VLOOKUP(A70,【入力用】個人登録票!$A$21:$P$50,3,FALSE)),"",VLOOKUP(A70,【入力用】個人登録票!$A$21:$P$50,3,FALSE)) &amp; IF(ISERROR(VLOOKUP(A70,【入力用】個人登録票!$A$59:$P$127,3,FALSE)),"",VLOOKUP(A70,【入力用】個人登録票!$A$59:$P$127,3,FALSE))</f>
        <v/>
      </c>
      <c r="D70" s="568"/>
      <c r="E70" s="291" t="str">
        <f>IF(ISERROR(VLOOKUP(A70,【入力用】個人登録票!$A$21:$P$50,5,FALSE)),"",VLOOKUP(A70,【入力用】個人登録票!$A$21:$P$50,5,FALSE)) &amp; IF(ISERROR(VLOOKUP(A70,【入力用】個人登録票!$A$59:$P$127,5,FALSE)),"",VLOOKUP(A70,【入力用】個人登録票!$A$59:$P$127,5,FALSE))</f>
        <v/>
      </c>
      <c r="F70" s="569" t="str">
        <f>IF(ISERROR(VLOOKUP(A70,【入力用】個人登録票!$A$21:$P$50,6,FALSE)),"",VLOOKUP(A70,【入力用】個人登録票!$A$21:$P$50,6,FALSE)) &amp; IF(ISERROR(VLOOKUP(A70,【入力用】個人登録票!$A$59:$P$127,6,FALSE)),"",VLOOKUP(A70,【入力用】個人登録票!$A$59:$P$127,6,FALSE))</f>
        <v/>
      </c>
      <c r="G70" s="568"/>
      <c r="H70" s="293" t="str">
        <f>IF(ISERROR(VLOOKUP(A70,【入力用】個人登録票!$A$21:$P$50,8,FALSE)),"",VLOOKUP(A70,【入力用】個人登録票!$A$21:$P$50,8,FALSE)) &amp; IF(ISERROR(VLOOKUP(A70,【入力用】個人登録票!$A$59:$P$127,8,FALSE)),"",VLOOKUP(A70,【入力用】個人登録票!$A$59:$P$127,8,FALSE))</f>
        <v/>
      </c>
      <c r="I70" s="292" t="str">
        <f>IF(ISERROR(VLOOKUP(A70,【入力用】個人登録票!$A$21:$P$50,9,FALSE)),"",VLOOKUP(A70,【入力用】個人登録票!$A$21:$P$50,9,FALSE)) &amp; IF(ISERROR(VLOOKUP(A70,【入力用】個人登録票!$A$59:$P$127,9,FALSE)),"",VLOOKUP(A70,【入力用】個人登録票!$A$59:$P$127,9,FALSE))</f>
        <v/>
      </c>
      <c r="J70" s="570" t="str">
        <f>IF(ISERROR(VLOOKUP(A70,【入力用】個人登録票!$A$21:$P$50,10,FALSE)),"",VLOOKUP(A70,【入力用】個人登録票!$A$21:$P$50,10,FALSE)) &amp; IF(ISERROR(VLOOKUP(A70,【入力用】個人登録票!$A$59:$P$127,10,FALSE)),"",VLOOKUP(A70,【入力用】個人登録票!$A$59:$P$127,10,FALSE))</f>
        <v/>
      </c>
      <c r="K70" s="571"/>
      <c r="L70" s="294" t="str">
        <f>TEXT(IF(ISERROR(VLOOKUP(A70,【入力用】個人登録票!$A$21:$P$50,12,FALSE)),"",VLOOKUP(A70,【入力用】個人登録票!$A$21:$P$50,12,FALSE)) &amp; IF(ISERROR(VLOOKUP(A70,【入力用】個人登録票!$A$59:$P$127,12,FALSE)),"",VLOOKUP(A70,【入力用】個人登録票!$A$59:$P$127,12,FALSE)),"ge.m.d")</f>
        <v/>
      </c>
      <c r="M70" s="295" t="str">
        <f>IF(ISERROR(VLOOKUP(A70,【入力用】個人登録票!$A$21:$P$50,13,FALSE)),"",VLOOKUP(A70,【入力用】個人登録票!$A$21:$P$50,13,FALSE)) &amp; IF(ISERROR(VLOOKUP(A70,【入力用】個人登録票!$A$59:$P$127,13,FALSE)),"",VLOOKUP(A70,【入力用】個人登録票!$A$59:$P$127,13,FALSE))</f>
        <v/>
      </c>
      <c r="N70" s="296" t="str">
        <f>IF(ISERROR(VLOOKUP(A70,【入力用】個人登録票!$A$21:$P$50,14,FALSE)),"",VLOOKUP(A70,【入力用】個人登録票!$A$21:$P$50,14,FALSE)) &amp; IF(ISERROR(VLOOKUP(A70,【入力用】個人登録票!$A$59:$P$127,14,FALSE)),"",VLOOKUP(A70,【入力用】個人登録票!$A$59:$P$127,14,FALSE))</f>
        <v/>
      </c>
      <c r="O70" s="297" t="str">
        <f>IF(ISERROR(VLOOKUP(A70,【入力用】個人登録票!$A$21:$P$50,15,FALSE)),"",VLOOKUP(A70,【入力用】個人登録票!$A$21:$P$50,15,FALSE)) &amp; IF(ISERROR(VLOOKUP(A70,【入力用】個人登録票!$A$59:$P$127,15,FALSE)),"",VLOOKUP(A70,【入力用】個人登録票!$A$59:$P$127,15,FALSE))</f>
        <v/>
      </c>
      <c r="P70" s="298" t="str">
        <f>IF(ISERROR(VLOOKUP(A70,【入力用】個人登録票!$A$21:$P$50,16,FALSE)),"",VLOOKUP(A70,【入力用】個人登録票!$A$21:$P$50,16,FALSE)) &amp; IF(ISERROR(VLOOKUP(A70,【入力用】個人登録票!$A$59:$P$127,16,FALSE)),"",VLOOKUP(A70,【入力用】個人登録票!$A$59:$P$127,16,FALSE))</f>
        <v/>
      </c>
      <c r="R70" s="215">
        <f>IF(ISERROR(VLOOKUP(A70,【入力用】個人登録票!$A$59:$R$127,18,FALSE)),"",VLOOKUP(A70,【入力用】個人登録票!$A$59:$R$127,18,FALSE))</f>
        <v>0</v>
      </c>
    </row>
    <row r="71" spans="1:18" ht="19.5" customHeight="1">
      <c r="A71" s="289" t="str">
        <f>【入力用】個人登録票!A71</f>
        <v>43</v>
      </c>
      <c r="B71" s="290" t="str">
        <f>IF(ISERROR(VLOOKUP(A71,【入力用】個人登録票!$A$21:$P$50,2,FALSE)),"",VLOOKUP(A71,【入力用】個人登録票!$A$21:$P$50,2,FALSE)) &amp; IF(ISERROR(VLOOKUP(A71,【入力用】個人登録票!$A$59:$P$127,2,FALSE)),"",VLOOKUP(A71,【入力用】個人登録票!$A$59:$P$127,2,FALSE))</f>
        <v/>
      </c>
      <c r="C71" s="567" t="str">
        <f>IF(ISERROR(VLOOKUP(A71,【入力用】個人登録票!$A$21:$P$50,3,FALSE)),"",VLOOKUP(A71,【入力用】個人登録票!$A$21:$P$50,3,FALSE)) &amp; IF(ISERROR(VLOOKUP(A71,【入力用】個人登録票!$A$59:$P$127,3,FALSE)),"",VLOOKUP(A71,【入力用】個人登録票!$A$59:$P$127,3,FALSE))</f>
        <v/>
      </c>
      <c r="D71" s="568"/>
      <c r="E71" s="291" t="str">
        <f>IF(ISERROR(VLOOKUP(A71,【入力用】個人登録票!$A$21:$P$50,5,FALSE)),"",VLOOKUP(A71,【入力用】個人登録票!$A$21:$P$50,5,FALSE)) &amp; IF(ISERROR(VLOOKUP(A71,【入力用】個人登録票!$A$59:$P$127,5,FALSE)),"",VLOOKUP(A71,【入力用】個人登録票!$A$59:$P$127,5,FALSE))</f>
        <v/>
      </c>
      <c r="F71" s="569" t="str">
        <f>IF(ISERROR(VLOOKUP(A71,【入力用】個人登録票!$A$21:$P$50,6,FALSE)),"",VLOOKUP(A71,【入力用】個人登録票!$A$21:$P$50,6,FALSE)) &amp; IF(ISERROR(VLOOKUP(A71,【入力用】個人登録票!$A$59:$P$127,6,FALSE)),"",VLOOKUP(A71,【入力用】個人登録票!$A$59:$P$127,6,FALSE))</f>
        <v/>
      </c>
      <c r="G71" s="568"/>
      <c r="H71" s="293" t="str">
        <f>IF(ISERROR(VLOOKUP(A71,【入力用】個人登録票!$A$21:$P$50,8,FALSE)),"",VLOOKUP(A71,【入力用】個人登録票!$A$21:$P$50,8,FALSE)) &amp; IF(ISERROR(VLOOKUP(A71,【入力用】個人登録票!$A$59:$P$127,8,FALSE)),"",VLOOKUP(A71,【入力用】個人登録票!$A$59:$P$127,8,FALSE))</f>
        <v/>
      </c>
      <c r="I71" s="292" t="str">
        <f>IF(ISERROR(VLOOKUP(A71,【入力用】個人登録票!$A$21:$P$50,9,FALSE)),"",VLOOKUP(A71,【入力用】個人登録票!$A$21:$P$50,9,FALSE)) &amp; IF(ISERROR(VLOOKUP(A71,【入力用】個人登録票!$A$59:$P$127,9,FALSE)),"",VLOOKUP(A71,【入力用】個人登録票!$A$59:$P$127,9,FALSE))</f>
        <v/>
      </c>
      <c r="J71" s="570" t="str">
        <f>IF(ISERROR(VLOOKUP(A71,【入力用】個人登録票!$A$21:$P$50,10,FALSE)),"",VLOOKUP(A71,【入力用】個人登録票!$A$21:$P$50,10,FALSE)) &amp; IF(ISERROR(VLOOKUP(A71,【入力用】個人登録票!$A$59:$P$127,10,FALSE)),"",VLOOKUP(A71,【入力用】個人登録票!$A$59:$P$127,10,FALSE))</f>
        <v/>
      </c>
      <c r="K71" s="571"/>
      <c r="L71" s="294" t="str">
        <f>TEXT(IF(ISERROR(VLOOKUP(A71,【入力用】個人登録票!$A$21:$P$50,12,FALSE)),"",VLOOKUP(A71,【入力用】個人登録票!$A$21:$P$50,12,FALSE)) &amp; IF(ISERROR(VLOOKUP(A71,【入力用】個人登録票!$A$59:$P$127,12,FALSE)),"",VLOOKUP(A71,【入力用】個人登録票!$A$59:$P$127,12,FALSE)),"ge.m.d")</f>
        <v/>
      </c>
      <c r="M71" s="295" t="str">
        <f>IF(ISERROR(VLOOKUP(A71,【入力用】個人登録票!$A$21:$P$50,13,FALSE)),"",VLOOKUP(A71,【入力用】個人登録票!$A$21:$P$50,13,FALSE)) &amp; IF(ISERROR(VLOOKUP(A71,【入力用】個人登録票!$A$59:$P$127,13,FALSE)),"",VLOOKUP(A71,【入力用】個人登録票!$A$59:$P$127,13,FALSE))</f>
        <v/>
      </c>
      <c r="N71" s="296" t="str">
        <f>IF(ISERROR(VLOOKUP(A71,【入力用】個人登録票!$A$21:$P$50,14,FALSE)),"",VLOOKUP(A71,【入力用】個人登録票!$A$21:$P$50,14,FALSE)) &amp; IF(ISERROR(VLOOKUP(A71,【入力用】個人登録票!$A$59:$P$127,14,FALSE)),"",VLOOKUP(A71,【入力用】個人登録票!$A$59:$P$127,14,FALSE))</f>
        <v/>
      </c>
      <c r="O71" s="297" t="str">
        <f>IF(ISERROR(VLOOKUP(A71,【入力用】個人登録票!$A$21:$P$50,15,FALSE)),"",VLOOKUP(A71,【入力用】個人登録票!$A$21:$P$50,15,FALSE)) &amp; IF(ISERROR(VLOOKUP(A71,【入力用】個人登録票!$A$59:$P$127,15,FALSE)),"",VLOOKUP(A71,【入力用】個人登録票!$A$59:$P$127,15,FALSE))</f>
        <v/>
      </c>
      <c r="P71" s="298" t="str">
        <f>IF(ISERROR(VLOOKUP(A71,【入力用】個人登録票!$A$21:$P$50,16,FALSE)),"",VLOOKUP(A71,【入力用】個人登録票!$A$21:$P$50,16,FALSE)) &amp; IF(ISERROR(VLOOKUP(A71,【入力用】個人登録票!$A$59:$P$127,16,FALSE)),"",VLOOKUP(A71,【入力用】個人登録票!$A$59:$P$127,16,FALSE))</f>
        <v/>
      </c>
      <c r="R71" s="215">
        <f>IF(ISERROR(VLOOKUP(A71,【入力用】個人登録票!$A$59:$R$127,18,FALSE)),"",VLOOKUP(A71,【入力用】個人登録票!$A$59:$R$127,18,FALSE))</f>
        <v>0</v>
      </c>
    </row>
    <row r="72" spans="1:18" ht="19.5" customHeight="1">
      <c r="A72" s="289" t="str">
        <f>【入力用】個人登録票!A72</f>
        <v>44</v>
      </c>
      <c r="B72" s="290" t="str">
        <f>IF(ISERROR(VLOOKUP(A72,【入力用】個人登録票!$A$21:$P$50,2,FALSE)),"",VLOOKUP(A72,【入力用】個人登録票!$A$21:$P$50,2,FALSE)) &amp; IF(ISERROR(VLOOKUP(A72,【入力用】個人登録票!$A$59:$P$127,2,FALSE)),"",VLOOKUP(A72,【入力用】個人登録票!$A$59:$P$127,2,FALSE))</f>
        <v/>
      </c>
      <c r="C72" s="567" t="str">
        <f>IF(ISERROR(VLOOKUP(A72,【入力用】個人登録票!$A$21:$P$50,3,FALSE)),"",VLOOKUP(A72,【入力用】個人登録票!$A$21:$P$50,3,FALSE)) &amp; IF(ISERROR(VLOOKUP(A72,【入力用】個人登録票!$A$59:$P$127,3,FALSE)),"",VLOOKUP(A72,【入力用】個人登録票!$A$59:$P$127,3,FALSE))</f>
        <v/>
      </c>
      <c r="D72" s="568"/>
      <c r="E72" s="291" t="str">
        <f>IF(ISERROR(VLOOKUP(A72,【入力用】個人登録票!$A$21:$P$50,5,FALSE)),"",VLOOKUP(A72,【入力用】個人登録票!$A$21:$P$50,5,FALSE)) &amp; IF(ISERROR(VLOOKUP(A72,【入力用】個人登録票!$A$59:$P$127,5,FALSE)),"",VLOOKUP(A72,【入力用】個人登録票!$A$59:$P$127,5,FALSE))</f>
        <v/>
      </c>
      <c r="F72" s="569" t="str">
        <f>IF(ISERROR(VLOOKUP(A72,【入力用】個人登録票!$A$21:$P$50,6,FALSE)),"",VLOOKUP(A72,【入力用】個人登録票!$A$21:$P$50,6,FALSE)) &amp; IF(ISERROR(VLOOKUP(A72,【入力用】個人登録票!$A$59:$P$127,6,FALSE)),"",VLOOKUP(A72,【入力用】個人登録票!$A$59:$P$127,6,FALSE))</f>
        <v/>
      </c>
      <c r="G72" s="568"/>
      <c r="H72" s="293" t="str">
        <f>IF(ISERROR(VLOOKUP(A72,【入力用】個人登録票!$A$21:$P$50,8,FALSE)),"",VLOOKUP(A72,【入力用】個人登録票!$A$21:$P$50,8,FALSE)) &amp; IF(ISERROR(VLOOKUP(A72,【入力用】個人登録票!$A$59:$P$127,8,FALSE)),"",VLOOKUP(A72,【入力用】個人登録票!$A$59:$P$127,8,FALSE))</f>
        <v/>
      </c>
      <c r="I72" s="292" t="str">
        <f>IF(ISERROR(VLOOKUP(A72,【入力用】個人登録票!$A$21:$P$50,9,FALSE)),"",VLOOKUP(A72,【入力用】個人登録票!$A$21:$P$50,9,FALSE)) &amp; IF(ISERROR(VLOOKUP(A72,【入力用】個人登録票!$A$59:$P$127,9,FALSE)),"",VLOOKUP(A72,【入力用】個人登録票!$A$59:$P$127,9,FALSE))</f>
        <v/>
      </c>
      <c r="J72" s="570" t="str">
        <f>IF(ISERROR(VLOOKUP(A72,【入力用】個人登録票!$A$21:$P$50,10,FALSE)),"",VLOOKUP(A72,【入力用】個人登録票!$A$21:$P$50,10,FALSE)) &amp; IF(ISERROR(VLOOKUP(A72,【入力用】個人登録票!$A$59:$P$127,10,FALSE)),"",VLOOKUP(A72,【入力用】個人登録票!$A$59:$P$127,10,FALSE))</f>
        <v/>
      </c>
      <c r="K72" s="571"/>
      <c r="L72" s="294" t="str">
        <f>TEXT(IF(ISERROR(VLOOKUP(A72,【入力用】個人登録票!$A$21:$P$50,12,FALSE)),"",VLOOKUP(A72,【入力用】個人登録票!$A$21:$P$50,12,FALSE)) &amp; IF(ISERROR(VLOOKUP(A72,【入力用】個人登録票!$A$59:$P$127,12,FALSE)),"",VLOOKUP(A72,【入力用】個人登録票!$A$59:$P$127,12,FALSE)),"ge.m.d")</f>
        <v/>
      </c>
      <c r="M72" s="295" t="str">
        <f>IF(ISERROR(VLOOKUP(A72,【入力用】個人登録票!$A$21:$P$50,13,FALSE)),"",VLOOKUP(A72,【入力用】個人登録票!$A$21:$P$50,13,FALSE)) &amp; IF(ISERROR(VLOOKUP(A72,【入力用】個人登録票!$A$59:$P$127,13,FALSE)),"",VLOOKUP(A72,【入力用】個人登録票!$A$59:$P$127,13,FALSE))</f>
        <v/>
      </c>
      <c r="N72" s="296" t="str">
        <f>IF(ISERROR(VLOOKUP(A72,【入力用】個人登録票!$A$21:$P$50,14,FALSE)),"",VLOOKUP(A72,【入力用】個人登録票!$A$21:$P$50,14,FALSE)) &amp; IF(ISERROR(VLOOKUP(A72,【入力用】個人登録票!$A$59:$P$127,14,FALSE)),"",VLOOKUP(A72,【入力用】個人登録票!$A$59:$P$127,14,FALSE))</f>
        <v/>
      </c>
      <c r="O72" s="297" t="str">
        <f>IF(ISERROR(VLOOKUP(A72,【入力用】個人登録票!$A$21:$P$50,15,FALSE)),"",VLOOKUP(A72,【入力用】個人登録票!$A$21:$P$50,15,FALSE)) &amp; IF(ISERROR(VLOOKUP(A72,【入力用】個人登録票!$A$59:$P$127,15,FALSE)),"",VLOOKUP(A72,【入力用】個人登録票!$A$59:$P$127,15,FALSE))</f>
        <v/>
      </c>
      <c r="P72" s="298" t="str">
        <f>IF(ISERROR(VLOOKUP(A72,【入力用】個人登録票!$A$21:$P$50,16,FALSE)),"",VLOOKUP(A72,【入力用】個人登録票!$A$21:$P$50,16,FALSE)) &amp; IF(ISERROR(VLOOKUP(A72,【入力用】個人登録票!$A$59:$P$127,16,FALSE)),"",VLOOKUP(A72,【入力用】個人登録票!$A$59:$P$127,16,FALSE))</f>
        <v/>
      </c>
      <c r="R72" s="215">
        <f>IF(ISERROR(VLOOKUP(A72,【入力用】個人登録票!$A$59:$R$127,18,FALSE)),"",VLOOKUP(A72,【入力用】個人登録票!$A$59:$R$127,18,FALSE))</f>
        <v>0</v>
      </c>
    </row>
    <row r="73" spans="1:18" ht="19.5" customHeight="1">
      <c r="A73" s="289" t="str">
        <f>【入力用】個人登録票!A73</f>
        <v>45</v>
      </c>
      <c r="B73" s="290" t="str">
        <f>IF(ISERROR(VLOOKUP(A73,【入力用】個人登録票!$A$21:$P$50,2,FALSE)),"",VLOOKUP(A73,【入力用】個人登録票!$A$21:$P$50,2,FALSE)) &amp; IF(ISERROR(VLOOKUP(A73,【入力用】個人登録票!$A$59:$P$127,2,FALSE)),"",VLOOKUP(A73,【入力用】個人登録票!$A$59:$P$127,2,FALSE))</f>
        <v/>
      </c>
      <c r="C73" s="567" t="str">
        <f>IF(ISERROR(VLOOKUP(A73,【入力用】個人登録票!$A$21:$P$50,3,FALSE)),"",VLOOKUP(A73,【入力用】個人登録票!$A$21:$P$50,3,FALSE)) &amp; IF(ISERROR(VLOOKUP(A73,【入力用】個人登録票!$A$59:$P$127,3,FALSE)),"",VLOOKUP(A73,【入力用】個人登録票!$A$59:$P$127,3,FALSE))</f>
        <v/>
      </c>
      <c r="D73" s="568"/>
      <c r="E73" s="291" t="str">
        <f>IF(ISERROR(VLOOKUP(A73,【入力用】個人登録票!$A$21:$P$50,5,FALSE)),"",VLOOKUP(A73,【入力用】個人登録票!$A$21:$P$50,5,FALSE)) &amp; IF(ISERROR(VLOOKUP(A73,【入力用】個人登録票!$A$59:$P$127,5,FALSE)),"",VLOOKUP(A73,【入力用】個人登録票!$A$59:$P$127,5,FALSE))</f>
        <v/>
      </c>
      <c r="F73" s="569" t="str">
        <f>IF(ISERROR(VLOOKUP(A73,【入力用】個人登録票!$A$21:$P$50,6,FALSE)),"",VLOOKUP(A73,【入力用】個人登録票!$A$21:$P$50,6,FALSE)) &amp; IF(ISERROR(VLOOKUP(A73,【入力用】個人登録票!$A$59:$P$127,6,FALSE)),"",VLOOKUP(A73,【入力用】個人登録票!$A$59:$P$127,6,FALSE))</f>
        <v/>
      </c>
      <c r="G73" s="568"/>
      <c r="H73" s="293" t="str">
        <f>IF(ISERROR(VLOOKUP(A73,【入力用】個人登録票!$A$21:$P$50,8,FALSE)),"",VLOOKUP(A73,【入力用】個人登録票!$A$21:$P$50,8,FALSE)) &amp; IF(ISERROR(VLOOKUP(A73,【入力用】個人登録票!$A$59:$P$127,8,FALSE)),"",VLOOKUP(A73,【入力用】個人登録票!$A$59:$P$127,8,FALSE))</f>
        <v/>
      </c>
      <c r="I73" s="292" t="str">
        <f>IF(ISERROR(VLOOKUP(A73,【入力用】個人登録票!$A$21:$P$50,9,FALSE)),"",VLOOKUP(A73,【入力用】個人登録票!$A$21:$P$50,9,FALSE)) &amp; IF(ISERROR(VLOOKUP(A73,【入力用】個人登録票!$A$59:$P$127,9,FALSE)),"",VLOOKUP(A73,【入力用】個人登録票!$A$59:$P$127,9,FALSE))</f>
        <v/>
      </c>
      <c r="J73" s="570" t="str">
        <f>IF(ISERROR(VLOOKUP(A73,【入力用】個人登録票!$A$21:$P$50,10,FALSE)),"",VLOOKUP(A73,【入力用】個人登録票!$A$21:$P$50,10,FALSE)) &amp; IF(ISERROR(VLOOKUP(A73,【入力用】個人登録票!$A$59:$P$127,10,FALSE)),"",VLOOKUP(A73,【入力用】個人登録票!$A$59:$P$127,10,FALSE))</f>
        <v/>
      </c>
      <c r="K73" s="571"/>
      <c r="L73" s="294" t="str">
        <f>TEXT(IF(ISERROR(VLOOKUP(A73,【入力用】個人登録票!$A$21:$P$50,12,FALSE)),"",VLOOKUP(A73,【入力用】個人登録票!$A$21:$P$50,12,FALSE)) &amp; IF(ISERROR(VLOOKUP(A73,【入力用】個人登録票!$A$59:$P$127,12,FALSE)),"",VLOOKUP(A73,【入力用】個人登録票!$A$59:$P$127,12,FALSE)),"ge.m.d")</f>
        <v/>
      </c>
      <c r="M73" s="295" t="str">
        <f>IF(ISERROR(VLOOKUP(A73,【入力用】個人登録票!$A$21:$P$50,13,FALSE)),"",VLOOKUP(A73,【入力用】個人登録票!$A$21:$P$50,13,FALSE)) &amp; IF(ISERROR(VLOOKUP(A73,【入力用】個人登録票!$A$59:$P$127,13,FALSE)),"",VLOOKUP(A73,【入力用】個人登録票!$A$59:$P$127,13,FALSE))</f>
        <v/>
      </c>
      <c r="N73" s="296" t="str">
        <f>IF(ISERROR(VLOOKUP(A73,【入力用】個人登録票!$A$21:$P$50,14,FALSE)),"",VLOOKUP(A73,【入力用】個人登録票!$A$21:$P$50,14,FALSE)) &amp; IF(ISERROR(VLOOKUP(A73,【入力用】個人登録票!$A$59:$P$127,14,FALSE)),"",VLOOKUP(A73,【入力用】個人登録票!$A$59:$P$127,14,FALSE))</f>
        <v/>
      </c>
      <c r="O73" s="297" t="str">
        <f>IF(ISERROR(VLOOKUP(A73,【入力用】個人登録票!$A$21:$P$50,15,FALSE)),"",VLOOKUP(A73,【入力用】個人登録票!$A$21:$P$50,15,FALSE)) &amp; IF(ISERROR(VLOOKUP(A73,【入力用】個人登録票!$A$59:$P$127,15,FALSE)),"",VLOOKUP(A73,【入力用】個人登録票!$A$59:$P$127,15,FALSE))</f>
        <v/>
      </c>
      <c r="P73" s="298" t="str">
        <f>IF(ISERROR(VLOOKUP(A73,【入力用】個人登録票!$A$21:$P$50,16,FALSE)),"",VLOOKUP(A73,【入力用】個人登録票!$A$21:$P$50,16,FALSE)) &amp; IF(ISERROR(VLOOKUP(A73,【入力用】個人登録票!$A$59:$P$127,16,FALSE)),"",VLOOKUP(A73,【入力用】個人登録票!$A$59:$P$127,16,FALSE))</f>
        <v/>
      </c>
      <c r="R73" s="215">
        <f>IF(ISERROR(VLOOKUP(A73,【入力用】個人登録票!$A$59:$R$127,18,FALSE)),"",VLOOKUP(A73,【入力用】個人登録票!$A$59:$R$127,18,FALSE))</f>
        <v>0</v>
      </c>
    </row>
    <row r="74" spans="1:18" ht="19.5" customHeight="1">
      <c r="A74" s="289" t="str">
        <f>【入力用】個人登録票!A74</f>
        <v>46</v>
      </c>
      <c r="B74" s="290" t="str">
        <f>IF(ISERROR(VLOOKUP(A74,【入力用】個人登録票!$A$21:$P$50,2,FALSE)),"",VLOOKUP(A74,【入力用】個人登録票!$A$21:$P$50,2,FALSE)) &amp; IF(ISERROR(VLOOKUP(A74,【入力用】個人登録票!$A$59:$P$127,2,FALSE)),"",VLOOKUP(A74,【入力用】個人登録票!$A$59:$P$127,2,FALSE))</f>
        <v/>
      </c>
      <c r="C74" s="567" t="str">
        <f>IF(ISERROR(VLOOKUP(A74,【入力用】個人登録票!$A$21:$P$50,3,FALSE)),"",VLOOKUP(A74,【入力用】個人登録票!$A$21:$P$50,3,FALSE)) &amp; IF(ISERROR(VLOOKUP(A74,【入力用】個人登録票!$A$59:$P$127,3,FALSE)),"",VLOOKUP(A74,【入力用】個人登録票!$A$59:$P$127,3,FALSE))</f>
        <v/>
      </c>
      <c r="D74" s="568"/>
      <c r="E74" s="291" t="str">
        <f>IF(ISERROR(VLOOKUP(A74,【入力用】個人登録票!$A$21:$P$50,5,FALSE)),"",VLOOKUP(A74,【入力用】個人登録票!$A$21:$P$50,5,FALSE)) &amp; IF(ISERROR(VLOOKUP(A74,【入力用】個人登録票!$A$59:$P$127,5,FALSE)),"",VLOOKUP(A74,【入力用】個人登録票!$A$59:$P$127,5,FALSE))</f>
        <v/>
      </c>
      <c r="F74" s="569" t="str">
        <f>IF(ISERROR(VLOOKUP(A74,【入力用】個人登録票!$A$21:$P$50,6,FALSE)),"",VLOOKUP(A74,【入力用】個人登録票!$A$21:$P$50,6,FALSE)) &amp; IF(ISERROR(VLOOKUP(A74,【入力用】個人登録票!$A$59:$P$127,6,FALSE)),"",VLOOKUP(A74,【入力用】個人登録票!$A$59:$P$127,6,FALSE))</f>
        <v/>
      </c>
      <c r="G74" s="568"/>
      <c r="H74" s="293" t="str">
        <f>IF(ISERROR(VLOOKUP(A74,【入力用】個人登録票!$A$21:$P$50,8,FALSE)),"",VLOOKUP(A74,【入力用】個人登録票!$A$21:$P$50,8,FALSE)) &amp; IF(ISERROR(VLOOKUP(A74,【入力用】個人登録票!$A$59:$P$127,8,FALSE)),"",VLOOKUP(A74,【入力用】個人登録票!$A$59:$P$127,8,FALSE))</f>
        <v/>
      </c>
      <c r="I74" s="292" t="str">
        <f>IF(ISERROR(VLOOKUP(A74,【入力用】個人登録票!$A$21:$P$50,9,FALSE)),"",VLOOKUP(A74,【入力用】個人登録票!$A$21:$P$50,9,FALSE)) &amp; IF(ISERROR(VLOOKUP(A74,【入力用】個人登録票!$A$59:$P$127,9,FALSE)),"",VLOOKUP(A74,【入力用】個人登録票!$A$59:$P$127,9,FALSE))</f>
        <v/>
      </c>
      <c r="J74" s="570" t="str">
        <f>IF(ISERROR(VLOOKUP(A74,【入力用】個人登録票!$A$21:$P$50,10,FALSE)),"",VLOOKUP(A74,【入力用】個人登録票!$A$21:$P$50,10,FALSE)) &amp; IF(ISERROR(VLOOKUP(A74,【入力用】個人登録票!$A$59:$P$127,10,FALSE)),"",VLOOKUP(A74,【入力用】個人登録票!$A$59:$P$127,10,FALSE))</f>
        <v/>
      </c>
      <c r="K74" s="571"/>
      <c r="L74" s="294" t="str">
        <f>TEXT(IF(ISERROR(VLOOKUP(A74,【入力用】個人登録票!$A$21:$P$50,12,FALSE)),"",VLOOKUP(A74,【入力用】個人登録票!$A$21:$P$50,12,FALSE)) &amp; IF(ISERROR(VLOOKUP(A74,【入力用】個人登録票!$A$59:$P$127,12,FALSE)),"",VLOOKUP(A74,【入力用】個人登録票!$A$59:$P$127,12,FALSE)),"ge.m.d")</f>
        <v/>
      </c>
      <c r="M74" s="295" t="str">
        <f>IF(ISERROR(VLOOKUP(A74,【入力用】個人登録票!$A$21:$P$50,13,FALSE)),"",VLOOKUP(A74,【入力用】個人登録票!$A$21:$P$50,13,FALSE)) &amp; IF(ISERROR(VLOOKUP(A74,【入力用】個人登録票!$A$59:$P$127,13,FALSE)),"",VLOOKUP(A74,【入力用】個人登録票!$A$59:$P$127,13,FALSE))</f>
        <v/>
      </c>
      <c r="N74" s="296" t="str">
        <f>IF(ISERROR(VLOOKUP(A74,【入力用】個人登録票!$A$21:$P$50,14,FALSE)),"",VLOOKUP(A74,【入力用】個人登録票!$A$21:$P$50,14,FALSE)) &amp; IF(ISERROR(VLOOKUP(A74,【入力用】個人登録票!$A$59:$P$127,14,FALSE)),"",VLOOKUP(A74,【入力用】個人登録票!$A$59:$P$127,14,FALSE))</f>
        <v/>
      </c>
      <c r="O74" s="297" t="str">
        <f>IF(ISERROR(VLOOKUP(A74,【入力用】個人登録票!$A$21:$P$50,15,FALSE)),"",VLOOKUP(A74,【入力用】個人登録票!$A$21:$P$50,15,FALSE)) &amp; IF(ISERROR(VLOOKUP(A74,【入力用】個人登録票!$A$59:$P$127,15,FALSE)),"",VLOOKUP(A74,【入力用】個人登録票!$A$59:$P$127,15,FALSE))</f>
        <v/>
      </c>
      <c r="P74" s="298" t="str">
        <f>IF(ISERROR(VLOOKUP(A74,【入力用】個人登録票!$A$21:$P$50,16,FALSE)),"",VLOOKUP(A74,【入力用】個人登録票!$A$21:$P$50,16,FALSE)) &amp; IF(ISERROR(VLOOKUP(A74,【入力用】個人登録票!$A$59:$P$127,16,FALSE)),"",VLOOKUP(A74,【入力用】個人登録票!$A$59:$P$127,16,FALSE))</f>
        <v/>
      </c>
      <c r="R74" s="215">
        <f>IF(ISERROR(VLOOKUP(A74,【入力用】個人登録票!$A$59:$R$127,18,FALSE)),"",VLOOKUP(A74,【入力用】個人登録票!$A$59:$R$127,18,FALSE))</f>
        <v>0</v>
      </c>
    </row>
    <row r="75" spans="1:18" ht="19.5" customHeight="1">
      <c r="A75" s="289" t="str">
        <f>【入力用】個人登録票!A75</f>
        <v>47</v>
      </c>
      <c r="B75" s="290" t="str">
        <f>IF(ISERROR(VLOOKUP(A75,【入力用】個人登録票!$A$21:$P$50,2,FALSE)),"",VLOOKUP(A75,【入力用】個人登録票!$A$21:$P$50,2,FALSE)) &amp; IF(ISERROR(VLOOKUP(A75,【入力用】個人登録票!$A$59:$P$127,2,FALSE)),"",VLOOKUP(A75,【入力用】個人登録票!$A$59:$P$127,2,FALSE))</f>
        <v/>
      </c>
      <c r="C75" s="567" t="str">
        <f>IF(ISERROR(VLOOKUP(A75,【入力用】個人登録票!$A$21:$P$50,3,FALSE)),"",VLOOKUP(A75,【入力用】個人登録票!$A$21:$P$50,3,FALSE)) &amp; IF(ISERROR(VLOOKUP(A75,【入力用】個人登録票!$A$59:$P$127,3,FALSE)),"",VLOOKUP(A75,【入力用】個人登録票!$A$59:$P$127,3,FALSE))</f>
        <v/>
      </c>
      <c r="D75" s="568"/>
      <c r="E75" s="291" t="str">
        <f>IF(ISERROR(VLOOKUP(A75,【入力用】個人登録票!$A$21:$P$50,5,FALSE)),"",VLOOKUP(A75,【入力用】個人登録票!$A$21:$P$50,5,FALSE)) &amp; IF(ISERROR(VLOOKUP(A75,【入力用】個人登録票!$A$59:$P$127,5,FALSE)),"",VLOOKUP(A75,【入力用】個人登録票!$A$59:$P$127,5,FALSE))</f>
        <v/>
      </c>
      <c r="F75" s="569" t="str">
        <f>IF(ISERROR(VLOOKUP(A75,【入力用】個人登録票!$A$21:$P$50,6,FALSE)),"",VLOOKUP(A75,【入力用】個人登録票!$A$21:$P$50,6,FALSE)) &amp; IF(ISERROR(VLOOKUP(A75,【入力用】個人登録票!$A$59:$P$127,6,FALSE)),"",VLOOKUP(A75,【入力用】個人登録票!$A$59:$P$127,6,FALSE))</f>
        <v/>
      </c>
      <c r="G75" s="568"/>
      <c r="H75" s="293" t="str">
        <f>IF(ISERROR(VLOOKUP(A75,【入力用】個人登録票!$A$21:$P$50,8,FALSE)),"",VLOOKUP(A75,【入力用】個人登録票!$A$21:$P$50,8,FALSE)) &amp; IF(ISERROR(VLOOKUP(A75,【入力用】個人登録票!$A$59:$P$127,8,FALSE)),"",VLOOKUP(A75,【入力用】個人登録票!$A$59:$P$127,8,FALSE))</f>
        <v/>
      </c>
      <c r="I75" s="292" t="str">
        <f>IF(ISERROR(VLOOKUP(A75,【入力用】個人登録票!$A$21:$P$50,9,FALSE)),"",VLOOKUP(A75,【入力用】個人登録票!$A$21:$P$50,9,FALSE)) &amp; IF(ISERROR(VLOOKUP(A75,【入力用】個人登録票!$A$59:$P$127,9,FALSE)),"",VLOOKUP(A75,【入力用】個人登録票!$A$59:$P$127,9,FALSE))</f>
        <v/>
      </c>
      <c r="J75" s="570" t="str">
        <f>IF(ISERROR(VLOOKUP(A75,【入力用】個人登録票!$A$21:$P$50,10,FALSE)),"",VLOOKUP(A75,【入力用】個人登録票!$A$21:$P$50,10,FALSE)) &amp; IF(ISERROR(VLOOKUP(A75,【入力用】個人登録票!$A$59:$P$127,10,FALSE)),"",VLOOKUP(A75,【入力用】個人登録票!$A$59:$P$127,10,FALSE))</f>
        <v/>
      </c>
      <c r="K75" s="571"/>
      <c r="L75" s="294" t="str">
        <f>TEXT(IF(ISERROR(VLOOKUP(A75,【入力用】個人登録票!$A$21:$P$50,12,FALSE)),"",VLOOKUP(A75,【入力用】個人登録票!$A$21:$P$50,12,FALSE)) &amp; IF(ISERROR(VLOOKUP(A75,【入力用】個人登録票!$A$59:$P$127,12,FALSE)),"",VLOOKUP(A75,【入力用】個人登録票!$A$59:$P$127,12,FALSE)),"ge.m.d")</f>
        <v/>
      </c>
      <c r="M75" s="295" t="str">
        <f>IF(ISERROR(VLOOKUP(A75,【入力用】個人登録票!$A$21:$P$50,13,FALSE)),"",VLOOKUP(A75,【入力用】個人登録票!$A$21:$P$50,13,FALSE)) &amp; IF(ISERROR(VLOOKUP(A75,【入力用】個人登録票!$A$59:$P$127,13,FALSE)),"",VLOOKUP(A75,【入力用】個人登録票!$A$59:$P$127,13,FALSE))</f>
        <v/>
      </c>
      <c r="N75" s="296" t="str">
        <f>IF(ISERROR(VLOOKUP(A75,【入力用】個人登録票!$A$21:$P$50,14,FALSE)),"",VLOOKUP(A75,【入力用】個人登録票!$A$21:$P$50,14,FALSE)) &amp; IF(ISERROR(VLOOKUP(A75,【入力用】個人登録票!$A$59:$P$127,14,FALSE)),"",VLOOKUP(A75,【入力用】個人登録票!$A$59:$P$127,14,FALSE))</f>
        <v/>
      </c>
      <c r="O75" s="297" t="str">
        <f>IF(ISERROR(VLOOKUP(A75,【入力用】個人登録票!$A$21:$P$50,15,FALSE)),"",VLOOKUP(A75,【入力用】個人登録票!$A$21:$P$50,15,FALSE)) &amp; IF(ISERROR(VLOOKUP(A75,【入力用】個人登録票!$A$59:$P$127,15,FALSE)),"",VLOOKUP(A75,【入力用】個人登録票!$A$59:$P$127,15,FALSE))</f>
        <v/>
      </c>
      <c r="P75" s="298" t="str">
        <f>IF(ISERROR(VLOOKUP(A75,【入力用】個人登録票!$A$21:$P$50,16,FALSE)),"",VLOOKUP(A75,【入力用】個人登録票!$A$21:$P$50,16,FALSE)) &amp; IF(ISERROR(VLOOKUP(A75,【入力用】個人登録票!$A$59:$P$127,16,FALSE)),"",VLOOKUP(A75,【入力用】個人登録票!$A$59:$P$127,16,FALSE))</f>
        <v/>
      </c>
      <c r="R75" s="215">
        <f>IF(ISERROR(VLOOKUP(A75,【入力用】個人登録票!$A$59:$R$127,18,FALSE)),"",VLOOKUP(A75,【入力用】個人登録票!$A$59:$R$127,18,FALSE))</f>
        <v>0</v>
      </c>
    </row>
    <row r="76" spans="1:18" ht="19.5" customHeight="1">
      <c r="A76" s="289" t="str">
        <f>【入力用】個人登録票!A76</f>
        <v>48</v>
      </c>
      <c r="B76" s="290" t="str">
        <f>IF(ISERROR(VLOOKUP(A76,【入力用】個人登録票!$A$21:$P$50,2,FALSE)),"",VLOOKUP(A76,【入力用】個人登録票!$A$21:$P$50,2,FALSE)) &amp; IF(ISERROR(VLOOKUP(A76,【入力用】個人登録票!$A$59:$P$127,2,FALSE)),"",VLOOKUP(A76,【入力用】個人登録票!$A$59:$P$127,2,FALSE))</f>
        <v/>
      </c>
      <c r="C76" s="567" t="str">
        <f>IF(ISERROR(VLOOKUP(A76,【入力用】個人登録票!$A$21:$P$50,3,FALSE)),"",VLOOKUP(A76,【入力用】個人登録票!$A$21:$P$50,3,FALSE)) &amp; IF(ISERROR(VLOOKUP(A76,【入力用】個人登録票!$A$59:$P$127,3,FALSE)),"",VLOOKUP(A76,【入力用】個人登録票!$A$59:$P$127,3,FALSE))</f>
        <v/>
      </c>
      <c r="D76" s="568"/>
      <c r="E76" s="291" t="str">
        <f>IF(ISERROR(VLOOKUP(A76,【入力用】個人登録票!$A$21:$P$50,5,FALSE)),"",VLOOKUP(A76,【入力用】個人登録票!$A$21:$P$50,5,FALSE)) &amp; IF(ISERROR(VLOOKUP(A76,【入力用】個人登録票!$A$59:$P$127,5,FALSE)),"",VLOOKUP(A76,【入力用】個人登録票!$A$59:$P$127,5,FALSE))</f>
        <v/>
      </c>
      <c r="F76" s="569" t="str">
        <f>IF(ISERROR(VLOOKUP(A76,【入力用】個人登録票!$A$21:$P$50,6,FALSE)),"",VLOOKUP(A76,【入力用】個人登録票!$A$21:$P$50,6,FALSE)) &amp; IF(ISERROR(VLOOKUP(A76,【入力用】個人登録票!$A$59:$P$127,6,FALSE)),"",VLOOKUP(A76,【入力用】個人登録票!$A$59:$P$127,6,FALSE))</f>
        <v/>
      </c>
      <c r="G76" s="568"/>
      <c r="H76" s="293" t="str">
        <f>IF(ISERROR(VLOOKUP(A76,【入力用】個人登録票!$A$21:$P$50,8,FALSE)),"",VLOOKUP(A76,【入力用】個人登録票!$A$21:$P$50,8,FALSE)) &amp; IF(ISERROR(VLOOKUP(A76,【入力用】個人登録票!$A$59:$P$127,8,FALSE)),"",VLOOKUP(A76,【入力用】個人登録票!$A$59:$P$127,8,FALSE))</f>
        <v/>
      </c>
      <c r="I76" s="292" t="str">
        <f>IF(ISERROR(VLOOKUP(A76,【入力用】個人登録票!$A$21:$P$50,9,FALSE)),"",VLOOKUP(A76,【入力用】個人登録票!$A$21:$P$50,9,FALSE)) &amp; IF(ISERROR(VLOOKUP(A76,【入力用】個人登録票!$A$59:$P$127,9,FALSE)),"",VLOOKUP(A76,【入力用】個人登録票!$A$59:$P$127,9,FALSE))</f>
        <v/>
      </c>
      <c r="J76" s="570" t="str">
        <f>IF(ISERROR(VLOOKUP(A76,【入力用】個人登録票!$A$21:$P$50,10,FALSE)),"",VLOOKUP(A76,【入力用】個人登録票!$A$21:$P$50,10,FALSE)) &amp; IF(ISERROR(VLOOKUP(A76,【入力用】個人登録票!$A$59:$P$127,10,FALSE)),"",VLOOKUP(A76,【入力用】個人登録票!$A$59:$P$127,10,FALSE))</f>
        <v/>
      </c>
      <c r="K76" s="571"/>
      <c r="L76" s="294" t="str">
        <f>TEXT(IF(ISERROR(VLOOKUP(A76,【入力用】個人登録票!$A$21:$P$50,12,FALSE)),"",VLOOKUP(A76,【入力用】個人登録票!$A$21:$P$50,12,FALSE)) &amp; IF(ISERROR(VLOOKUP(A76,【入力用】個人登録票!$A$59:$P$127,12,FALSE)),"",VLOOKUP(A76,【入力用】個人登録票!$A$59:$P$127,12,FALSE)),"ge.m.d")</f>
        <v/>
      </c>
      <c r="M76" s="295" t="str">
        <f>IF(ISERROR(VLOOKUP(A76,【入力用】個人登録票!$A$21:$P$50,13,FALSE)),"",VLOOKUP(A76,【入力用】個人登録票!$A$21:$P$50,13,FALSE)) &amp; IF(ISERROR(VLOOKUP(A76,【入力用】個人登録票!$A$59:$P$127,13,FALSE)),"",VLOOKUP(A76,【入力用】個人登録票!$A$59:$P$127,13,FALSE))</f>
        <v/>
      </c>
      <c r="N76" s="296" t="str">
        <f>IF(ISERROR(VLOOKUP(A76,【入力用】個人登録票!$A$21:$P$50,14,FALSE)),"",VLOOKUP(A76,【入力用】個人登録票!$A$21:$P$50,14,FALSE)) &amp; IF(ISERROR(VLOOKUP(A76,【入力用】個人登録票!$A$59:$P$127,14,FALSE)),"",VLOOKUP(A76,【入力用】個人登録票!$A$59:$P$127,14,FALSE))</f>
        <v/>
      </c>
      <c r="O76" s="297" t="str">
        <f>IF(ISERROR(VLOOKUP(A76,【入力用】個人登録票!$A$21:$P$50,15,FALSE)),"",VLOOKUP(A76,【入力用】個人登録票!$A$21:$P$50,15,FALSE)) &amp; IF(ISERROR(VLOOKUP(A76,【入力用】個人登録票!$A$59:$P$127,15,FALSE)),"",VLOOKUP(A76,【入力用】個人登録票!$A$59:$P$127,15,FALSE))</f>
        <v/>
      </c>
      <c r="P76" s="298" t="str">
        <f>IF(ISERROR(VLOOKUP(A76,【入力用】個人登録票!$A$21:$P$50,16,FALSE)),"",VLOOKUP(A76,【入力用】個人登録票!$A$21:$P$50,16,FALSE)) &amp; IF(ISERROR(VLOOKUP(A76,【入力用】個人登録票!$A$59:$P$127,16,FALSE)),"",VLOOKUP(A76,【入力用】個人登録票!$A$59:$P$127,16,FALSE))</f>
        <v/>
      </c>
      <c r="R76" s="215">
        <f>IF(ISERROR(VLOOKUP(A76,【入力用】個人登録票!$A$59:$R$127,18,FALSE)),"",VLOOKUP(A76,【入力用】個人登録票!$A$59:$R$127,18,FALSE))</f>
        <v>0</v>
      </c>
    </row>
    <row r="77" spans="1:18" ht="19.5" customHeight="1">
      <c r="A77" s="289" t="str">
        <f>【入力用】個人登録票!A77</f>
        <v>49</v>
      </c>
      <c r="B77" s="290" t="str">
        <f>IF(ISERROR(VLOOKUP(A77,【入力用】個人登録票!$A$21:$P$50,2,FALSE)),"",VLOOKUP(A77,【入力用】個人登録票!$A$21:$P$50,2,FALSE)) &amp; IF(ISERROR(VLOOKUP(A77,【入力用】個人登録票!$A$59:$P$127,2,FALSE)),"",VLOOKUP(A77,【入力用】個人登録票!$A$59:$P$127,2,FALSE))</f>
        <v/>
      </c>
      <c r="C77" s="567" t="str">
        <f>IF(ISERROR(VLOOKUP(A77,【入力用】個人登録票!$A$21:$P$50,3,FALSE)),"",VLOOKUP(A77,【入力用】個人登録票!$A$21:$P$50,3,FALSE)) &amp; IF(ISERROR(VLOOKUP(A77,【入力用】個人登録票!$A$59:$P$127,3,FALSE)),"",VLOOKUP(A77,【入力用】個人登録票!$A$59:$P$127,3,FALSE))</f>
        <v/>
      </c>
      <c r="D77" s="568"/>
      <c r="E77" s="291" t="str">
        <f>IF(ISERROR(VLOOKUP(A77,【入力用】個人登録票!$A$21:$P$50,5,FALSE)),"",VLOOKUP(A77,【入力用】個人登録票!$A$21:$P$50,5,FALSE)) &amp; IF(ISERROR(VLOOKUP(A77,【入力用】個人登録票!$A$59:$P$127,5,FALSE)),"",VLOOKUP(A77,【入力用】個人登録票!$A$59:$P$127,5,FALSE))</f>
        <v/>
      </c>
      <c r="F77" s="569" t="str">
        <f>IF(ISERROR(VLOOKUP(A77,【入力用】個人登録票!$A$21:$P$50,6,FALSE)),"",VLOOKUP(A77,【入力用】個人登録票!$A$21:$P$50,6,FALSE)) &amp; IF(ISERROR(VLOOKUP(A77,【入力用】個人登録票!$A$59:$P$127,6,FALSE)),"",VLOOKUP(A77,【入力用】個人登録票!$A$59:$P$127,6,FALSE))</f>
        <v/>
      </c>
      <c r="G77" s="568"/>
      <c r="H77" s="293" t="str">
        <f>IF(ISERROR(VLOOKUP(A77,【入力用】個人登録票!$A$21:$P$50,8,FALSE)),"",VLOOKUP(A77,【入力用】個人登録票!$A$21:$P$50,8,FALSE)) &amp; IF(ISERROR(VLOOKUP(A77,【入力用】個人登録票!$A$59:$P$127,8,FALSE)),"",VLOOKUP(A77,【入力用】個人登録票!$A$59:$P$127,8,FALSE))</f>
        <v/>
      </c>
      <c r="I77" s="292" t="str">
        <f>IF(ISERROR(VLOOKUP(A77,【入力用】個人登録票!$A$21:$P$50,9,FALSE)),"",VLOOKUP(A77,【入力用】個人登録票!$A$21:$P$50,9,FALSE)) &amp; IF(ISERROR(VLOOKUP(A77,【入力用】個人登録票!$A$59:$P$127,9,FALSE)),"",VLOOKUP(A77,【入力用】個人登録票!$A$59:$P$127,9,FALSE))</f>
        <v/>
      </c>
      <c r="J77" s="570" t="str">
        <f>IF(ISERROR(VLOOKUP(A77,【入力用】個人登録票!$A$21:$P$50,10,FALSE)),"",VLOOKUP(A77,【入力用】個人登録票!$A$21:$P$50,10,FALSE)) &amp; IF(ISERROR(VLOOKUP(A77,【入力用】個人登録票!$A$59:$P$127,10,FALSE)),"",VLOOKUP(A77,【入力用】個人登録票!$A$59:$P$127,10,FALSE))</f>
        <v/>
      </c>
      <c r="K77" s="571"/>
      <c r="L77" s="294" t="str">
        <f>TEXT(IF(ISERROR(VLOOKUP(A77,【入力用】個人登録票!$A$21:$P$50,12,FALSE)),"",VLOOKUP(A77,【入力用】個人登録票!$A$21:$P$50,12,FALSE)) &amp; IF(ISERROR(VLOOKUP(A77,【入力用】個人登録票!$A$59:$P$127,12,FALSE)),"",VLOOKUP(A77,【入力用】個人登録票!$A$59:$P$127,12,FALSE)),"ge.m.d")</f>
        <v/>
      </c>
      <c r="M77" s="295" t="str">
        <f>IF(ISERROR(VLOOKUP(A77,【入力用】個人登録票!$A$21:$P$50,13,FALSE)),"",VLOOKUP(A77,【入力用】個人登録票!$A$21:$P$50,13,FALSE)) &amp; IF(ISERROR(VLOOKUP(A77,【入力用】個人登録票!$A$59:$P$127,13,FALSE)),"",VLOOKUP(A77,【入力用】個人登録票!$A$59:$P$127,13,FALSE))</f>
        <v/>
      </c>
      <c r="N77" s="296" t="str">
        <f>IF(ISERROR(VLOOKUP(A77,【入力用】個人登録票!$A$21:$P$50,14,FALSE)),"",VLOOKUP(A77,【入力用】個人登録票!$A$21:$P$50,14,FALSE)) &amp; IF(ISERROR(VLOOKUP(A77,【入力用】個人登録票!$A$59:$P$127,14,FALSE)),"",VLOOKUP(A77,【入力用】個人登録票!$A$59:$P$127,14,FALSE))</f>
        <v/>
      </c>
      <c r="O77" s="297" t="str">
        <f>IF(ISERROR(VLOOKUP(A77,【入力用】個人登録票!$A$21:$P$50,15,FALSE)),"",VLOOKUP(A77,【入力用】個人登録票!$A$21:$P$50,15,FALSE)) &amp; IF(ISERROR(VLOOKUP(A77,【入力用】個人登録票!$A$59:$P$127,15,FALSE)),"",VLOOKUP(A77,【入力用】個人登録票!$A$59:$P$127,15,FALSE))</f>
        <v/>
      </c>
      <c r="P77" s="298" t="str">
        <f>IF(ISERROR(VLOOKUP(A77,【入力用】個人登録票!$A$21:$P$50,16,FALSE)),"",VLOOKUP(A77,【入力用】個人登録票!$A$21:$P$50,16,FALSE)) &amp; IF(ISERROR(VLOOKUP(A77,【入力用】個人登録票!$A$59:$P$127,16,FALSE)),"",VLOOKUP(A77,【入力用】個人登録票!$A$59:$P$127,16,FALSE))</f>
        <v/>
      </c>
      <c r="R77" s="215">
        <f>IF(ISERROR(VLOOKUP(A77,【入力用】個人登録票!$A$59:$R$127,18,FALSE)),"",VLOOKUP(A77,【入力用】個人登録票!$A$59:$R$127,18,FALSE))</f>
        <v>0</v>
      </c>
    </row>
    <row r="78" spans="1:18" ht="19.5" customHeight="1">
      <c r="A78" s="289" t="str">
        <f>【入力用】個人登録票!A78</f>
        <v>50</v>
      </c>
      <c r="B78" s="290" t="str">
        <f>IF(ISERROR(VLOOKUP(A78,【入力用】個人登録票!$A$21:$P$50,2,FALSE)),"",VLOOKUP(A78,【入力用】個人登録票!$A$21:$P$50,2,FALSE)) &amp; IF(ISERROR(VLOOKUP(A78,【入力用】個人登録票!$A$59:$P$127,2,FALSE)),"",VLOOKUP(A78,【入力用】個人登録票!$A$59:$P$127,2,FALSE))</f>
        <v/>
      </c>
      <c r="C78" s="567" t="str">
        <f>IF(ISERROR(VLOOKUP(A78,【入力用】個人登録票!$A$21:$P$50,3,FALSE)),"",VLOOKUP(A78,【入力用】個人登録票!$A$21:$P$50,3,FALSE)) &amp; IF(ISERROR(VLOOKUP(A78,【入力用】個人登録票!$A$59:$P$127,3,FALSE)),"",VLOOKUP(A78,【入力用】個人登録票!$A$59:$P$127,3,FALSE))</f>
        <v/>
      </c>
      <c r="D78" s="568"/>
      <c r="E78" s="291" t="str">
        <f>IF(ISERROR(VLOOKUP(A78,【入力用】個人登録票!$A$21:$P$50,5,FALSE)),"",VLOOKUP(A78,【入力用】個人登録票!$A$21:$P$50,5,FALSE)) &amp; IF(ISERROR(VLOOKUP(A78,【入力用】個人登録票!$A$59:$P$127,5,FALSE)),"",VLOOKUP(A78,【入力用】個人登録票!$A$59:$P$127,5,FALSE))</f>
        <v/>
      </c>
      <c r="F78" s="569" t="str">
        <f>IF(ISERROR(VLOOKUP(A78,【入力用】個人登録票!$A$21:$P$50,6,FALSE)),"",VLOOKUP(A78,【入力用】個人登録票!$A$21:$P$50,6,FALSE)) &amp; IF(ISERROR(VLOOKUP(A78,【入力用】個人登録票!$A$59:$P$127,6,FALSE)),"",VLOOKUP(A78,【入力用】個人登録票!$A$59:$P$127,6,FALSE))</f>
        <v/>
      </c>
      <c r="G78" s="568"/>
      <c r="H78" s="293" t="str">
        <f>IF(ISERROR(VLOOKUP(A78,【入力用】個人登録票!$A$21:$P$50,8,FALSE)),"",VLOOKUP(A78,【入力用】個人登録票!$A$21:$P$50,8,FALSE)) &amp; IF(ISERROR(VLOOKUP(A78,【入力用】個人登録票!$A$59:$P$127,8,FALSE)),"",VLOOKUP(A78,【入力用】個人登録票!$A$59:$P$127,8,FALSE))</f>
        <v/>
      </c>
      <c r="I78" s="292" t="str">
        <f>IF(ISERROR(VLOOKUP(A78,【入力用】個人登録票!$A$21:$P$50,9,FALSE)),"",VLOOKUP(A78,【入力用】個人登録票!$A$21:$P$50,9,FALSE)) &amp; IF(ISERROR(VLOOKUP(A78,【入力用】個人登録票!$A$59:$P$127,9,FALSE)),"",VLOOKUP(A78,【入力用】個人登録票!$A$59:$P$127,9,FALSE))</f>
        <v/>
      </c>
      <c r="J78" s="570" t="str">
        <f>IF(ISERROR(VLOOKUP(A78,【入力用】個人登録票!$A$21:$P$50,10,FALSE)),"",VLOOKUP(A78,【入力用】個人登録票!$A$21:$P$50,10,FALSE)) &amp; IF(ISERROR(VLOOKUP(A78,【入力用】個人登録票!$A$59:$P$127,10,FALSE)),"",VLOOKUP(A78,【入力用】個人登録票!$A$59:$P$127,10,FALSE))</f>
        <v/>
      </c>
      <c r="K78" s="571"/>
      <c r="L78" s="294" t="str">
        <f>TEXT(IF(ISERROR(VLOOKUP(A78,【入力用】個人登録票!$A$21:$P$50,12,FALSE)),"",VLOOKUP(A78,【入力用】個人登録票!$A$21:$P$50,12,FALSE)) &amp; IF(ISERROR(VLOOKUP(A78,【入力用】個人登録票!$A$59:$P$127,12,FALSE)),"",VLOOKUP(A78,【入力用】個人登録票!$A$59:$P$127,12,FALSE)),"ge.m.d")</f>
        <v/>
      </c>
      <c r="M78" s="295" t="str">
        <f>IF(ISERROR(VLOOKUP(A78,【入力用】個人登録票!$A$21:$P$50,13,FALSE)),"",VLOOKUP(A78,【入力用】個人登録票!$A$21:$P$50,13,FALSE)) &amp; IF(ISERROR(VLOOKUP(A78,【入力用】個人登録票!$A$59:$P$127,13,FALSE)),"",VLOOKUP(A78,【入力用】個人登録票!$A$59:$P$127,13,FALSE))</f>
        <v/>
      </c>
      <c r="N78" s="296" t="str">
        <f>IF(ISERROR(VLOOKUP(A78,【入力用】個人登録票!$A$21:$P$50,14,FALSE)),"",VLOOKUP(A78,【入力用】個人登録票!$A$21:$P$50,14,FALSE)) &amp; IF(ISERROR(VLOOKUP(A78,【入力用】個人登録票!$A$59:$P$127,14,FALSE)),"",VLOOKUP(A78,【入力用】個人登録票!$A$59:$P$127,14,FALSE))</f>
        <v/>
      </c>
      <c r="O78" s="297" t="str">
        <f>IF(ISERROR(VLOOKUP(A78,【入力用】個人登録票!$A$21:$P$50,15,FALSE)),"",VLOOKUP(A78,【入力用】個人登録票!$A$21:$P$50,15,FALSE)) &amp; IF(ISERROR(VLOOKUP(A78,【入力用】個人登録票!$A$59:$P$127,15,FALSE)),"",VLOOKUP(A78,【入力用】個人登録票!$A$59:$P$127,15,FALSE))</f>
        <v/>
      </c>
      <c r="P78" s="298" t="str">
        <f>IF(ISERROR(VLOOKUP(A78,【入力用】個人登録票!$A$21:$P$50,16,FALSE)),"",VLOOKUP(A78,【入力用】個人登録票!$A$21:$P$50,16,FALSE)) &amp; IF(ISERROR(VLOOKUP(A78,【入力用】個人登録票!$A$59:$P$127,16,FALSE)),"",VLOOKUP(A78,【入力用】個人登録票!$A$59:$P$127,16,FALSE))</f>
        <v/>
      </c>
      <c r="R78" s="215">
        <f>IF(ISERROR(VLOOKUP(A78,【入力用】個人登録票!$A$59:$R$127,18,FALSE)),"",VLOOKUP(A78,【入力用】個人登録票!$A$59:$R$127,18,FALSE))</f>
        <v>0</v>
      </c>
    </row>
    <row r="79" spans="1:18" ht="19.5" customHeight="1">
      <c r="A79" s="289" t="str">
        <f>【入力用】個人登録票!A79</f>
        <v>51</v>
      </c>
      <c r="B79" s="290" t="str">
        <f>IF(ISERROR(VLOOKUP(A79,【入力用】個人登録票!$A$21:$P$50,2,FALSE)),"",VLOOKUP(A79,【入力用】個人登録票!$A$21:$P$50,2,FALSE)) &amp; IF(ISERROR(VLOOKUP(A79,【入力用】個人登録票!$A$59:$P$127,2,FALSE)),"",VLOOKUP(A79,【入力用】個人登録票!$A$59:$P$127,2,FALSE))</f>
        <v/>
      </c>
      <c r="C79" s="567" t="str">
        <f>IF(ISERROR(VLOOKUP(A79,【入力用】個人登録票!$A$21:$P$50,3,FALSE)),"",VLOOKUP(A79,【入力用】個人登録票!$A$21:$P$50,3,FALSE)) &amp; IF(ISERROR(VLOOKUP(A79,【入力用】個人登録票!$A$59:$P$127,3,FALSE)),"",VLOOKUP(A79,【入力用】個人登録票!$A$59:$P$127,3,FALSE))</f>
        <v/>
      </c>
      <c r="D79" s="568"/>
      <c r="E79" s="291" t="str">
        <f>IF(ISERROR(VLOOKUP(A79,【入力用】個人登録票!$A$21:$P$50,5,FALSE)),"",VLOOKUP(A79,【入力用】個人登録票!$A$21:$P$50,5,FALSE)) &amp; IF(ISERROR(VLOOKUP(A79,【入力用】個人登録票!$A$59:$P$127,5,FALSE)),"",VLOOKUP(A79,【入力用】個人登録票!$A$59:$P$127,5,FALSE))</f>
        <v/>
      </c>
      <c r="F79" s="569" t="str">
        <f>IF(ISERROR(VLOOKUP(A79,【入力用】個人登録票!$A$21:$P$50,6,FALSE)),"",VLOOKUP(A79,【入力用】個人登録票!$A$21:$P$50,6,FALSE)) &amp; IF(ISERROR(VLOOKUP(A79,【入力用】個人登録票!$A$59:$P$127,6,FALSE)),"",VLOOKUP(A79,【入力用】個人登録票!$A$59:$P$127,6,FALSE))</f>
        <v/>
      </c>
      <c r="G79" s="568"/>
      <c r="H79" s="293" t="str">
        <f>IF(ISERROR(VLOOKUP(A79,【入力用】個人登録票!$A$21:$P$50,8,FALSE)),"",VLOOKUP(A79,【入力用】個人登録票!$A$21:$P$50,8,FALSE)) &amp; IF(ISERROR(VLOOKUP(A79,【入力用】個人登録票!$A$59:$P$127,8,FALSE)),"",VLOOKUP(A79,【入力用】個人登録票!$A$59:$P$127,8,FALSE))</f>
        <v/>
      </c>
      <c r="I79" s="292" t="str">
        <f>IF(ISERROR(VLOOKUP(A79,【入力用】個人登録票!$A$21:$P$50,9,FALSE)),"",VLOOKUP(A79,【入力用】個人登録票!$A$21:$P$50,9,FALSE)) &amp; IF(ISERROR(VLOOKUP(A79,【入力用】個人登録票!$A$59:$P$127,9,FALSE)),"",VLOOKUP(A79,【入力用】個人登録票!$A$59:$P$127,9,FALSE))</f>
        <v/>
      </c>
      <c r="J79" s="570" t="str">
        <f>IF(ISERROR(VLOOKUP(A79,【入力用】個人登録票!$A$21:$P$50,10,FALSE)),"",VLOOKUP(A79,【入力用】個人登録票!$A$21:$P$50,10,FALSE)) &amp; IF(ISERROR(VLOOKUP(A79,【入力用】個人登録票!$A$59:$P$127,10,FALSE)),"",VLOOKUP(A79,【入力用】個人登録票!$A$59:$P$127,10,FALSE))</f>
        <v/>
      </c>
      <c r="K79" s="571"/>
      <c r="L79" s="294" t="str">
        <f>TEXT(IF(ISERROR(VLOOKUP(A79,【入力用】個人登録票!$A$21:$P$50,12,FALSE)),"",VLOOKUP(A79,【入力用】個人登録票!$A$21:$P$50,12,FALSE)) &amp; IF(ISERROR(VLOOKUP(A79,【入力用】個人登録票!$A$59:$P$127,12,FALSE)),"",VLOOKUP(A79,【入力用】個人登録票!$A$59:$P$127,12,FALSE)),"ge.m.d")</f>
        <v/>
      </c>
      <c r="M79" s="295" t="str">
        <f>IF(ISERROR(VLOOKUP(A79,【入力用】個人登録票!$A$21:$P$50,13,FALSE)),"",VLOOKUP(A79,【入力用】個人登録票!$A$21:$P$50,13,FALSE)) &amp; IF(ISERROR(VLOOKUP(A79,【入力用】個人登録票!$A$59:$P$127,13,FALSE)),"",VLOOKUP(A79,【入力用】個人登録票!$A$59:$P$127,13,FALSE))</f>
        <v/>
      </c>
      <c r="N79" s="296" t="str">
        <f>IF(ISERROR(VLOOKUP(A79,【入力用】個人登録票!$A$21:$P$50,14,FALSE)),"",VLOOKUP(A79,【入力用】個人登録票!$A$21:$P$50,14,FALSE)) &amp; IF(ISERROR(VLOOKUP(A79,【入力用】個人登録票!$A$59:$P$127,14,FALSE)),"",VLOOKUP(A79,【入力用】個人登録票!$A$59:$P$127,14,FALSE))</f>
        <v/>
      </c>
      <c r="O79" s="297" t="str">
        <f>IF(ISERROR(VLOOKUP(A79,【入力用】個人登録票!$A$21:$P$50,15,FALSE)),"",VLOOKUP(A79,【入力用】個人登録票!$A$21:$P$50,15,FALSE)) &amp; IF(ISERROR(VLOOKUP(A79,【入力用】個人登録票!$A$59:$P$127,15,FALSE)),"",VLOOKUP(A79,【入力用】個人登録票!$A$59:$P$127,15,FALSE))</f>
        <v/>
      </c>
      <c r="P79" s="298" t="str">
        <f>IF(ISERROR(VLOOKUP(A79,【入力用】個人登録票!$A$21:$P$50,16,FALSE)),"",VLOOKUP(A79,【入力用】個人登録票!$A$21:$P$50,16,FALSE)) &amp; IF(ISERROR(VLOOKUP(A79,【入力用】個人登録票!$A$59:$P$127,16,FALSE)),"",VLOOKUP(A79,【入力用】個人登録票!$A$59:$P$127,16,FALSE))</f>
        <v/>
      </c>
      <c r="R79" s="215">
        <f>IF(ISERROR(VLOOKUP(A79,【入力用】個人登録票!$A$59:$R$127,18,FALSE)),"",VLOOKUP(A79,【入力用】個人登録票!$A$59:$R$127,18,FALSE))</f>
        <v>0</v>
      </c>
    </row>
    <row r="80" spans="1:18" ht="19.5" customHeight="1">
      <c r="A80" s="289" t="str">
        <f>【入力用】個人登録票!A80</f>
        <v>52</v>
      </c>
      <c r="B80" s="290" t="str">
        <f>IF(ISERROR(VLOOKUP(A80,【入力用】個人登録票!$A$21:$P$50,2,FALSE)),"",VLOOKUP(A80,【入力用】個人登録票!$A$21:$P$50,2,FALSE)) &amp; IF(ISERROR(VLOOKUP(A80,【入力用】個人登録票!$A$59:$P$127,2,FALSE)),"",VLOOKUP(A80,【入力用】個人登録票!$A$59:$P$127,2,FALSE))</f>
        <v/>
      </c>
      <c r="C80" s="567" t="str">
        <f>IF(ISERROR(VLOOKUP(A80,【入力用】個人登録票!$A$21:$P$50,3,FALSE)),"",VLOOKUP(A80,【入力用】個人登録票!$A$21:$P$50,3,FALSE)) &amp; IF(ISERROR(VLOOKUP(A80,【入力用】個人登録票!$A$59:$P$127,3,FALSE)),"",VLOOKUP(A80,【入力用】個人登録票!$A$59:$P$127,3,FALSE))</f>
        <v/>
      </c>
      <c r="D80" s="568"/>
      <c r="E80" s="291" t="str">
        <f>IF(ISERROR(VLOOKUP(A80,【入力用】個人登録票!$A$21:$P$50,5,FALSE)),"",VLOOKUP(A80,【入力用】個人登録票!$A$21:$P$50,5,FALSE)) &amp; IF(ISERROR(VLOOKUP(A80,【入力用】個人登録票!$A$59:$P$127,5,FALSE)),"",VLOOKUP(A80,【入力用】個人登録票!$A$59:$P$127,5,FALSE))</f>
        <v/>
      </c>
      <c r="F80" s="569" t="str">
        <f>IF(ISERROR(VLOOKUP(A80,【入力用】個人登録票!$A$21:$P$50,6,FALSE)),"",VLOOKUP(A80,【入力用】個人登録票!$A$21:$P$50,6,FALSE)) &amp; IF(ISERROR(VLOOKUP(A80,【入力用】個人登録票!$A$59:$P$127,6,FALSE)),"",VLOOKUP(A80,【入力用】個人登録票!$A$59:$P$127,6,FALSE))</f>
        <v/>
      </c>
      <c r="G80" s="568"/>
      <c r="H80" s="293" t="str">
        <f>IF(ISERROR(VLOOKUP(A80,【入力用】個人登録票!$A$21:$P$50,8,FALSE)),"",VLOOKUP(A80,【入力用】個人登録票!$A$21:$P$50,8,FALSE)) &amp; IF(ISERROR(VLOOKUP(A80,【入力用】個人登録票!$A$59:$P$127,8,FALSE)),"",VLOOKUP(A80,【入力用】個人登録票!$A$59:$P$127,8,FALSE))</f>
        <v/>
      </c>
      <c r="I80" s="292" t="str">
        <f>IF(ISERROR(VLOOKUP(A80,【入力用】個人登録票!$A$21:$P$50,9,FALSE)),"",VLOOKUP(A80,【入力用】個人登録票!$A$21:$P$50,9,FALSE)) &amp; IF(ISERROR(VLOOKUP(A80,【入力用】個人登録票!$A$59:$P$127,9,FALSE)),"",VLOOKUP(A80,【入力用】個人登録票!$A$59:$P$127,9,FALSE))</f>
        <v/>
      </c>
      <c r="J80" s="570" t="str">
        <f>IF(ISERROR(VLOOKUP(A80,【入力用】個人登録票!$A$21:$P$50,10,FALSE)),"",VLOOKUP(A80,【入力用】個人登録票!$A$21:$P$50,10,FALSE)) &amp; IF(ISERROR(VLOOKUP(A80,【入力用】個人登録票!$A$59:$P$127,10,FALSE)),"",VLOOKUP(A80,【入力用】個人登録票!$A$59:$P$127,10,FALSE))</f>
        <v/>
      </c>
      <c r="K80" s="571"/>
      <c r="L80" s="294" t="str">
        <f>TEXT(IF(ISERROR(VLOOKUP(A80,【入力用】個人登録票!$A$21:$P$50,12,FALSE)),"",VLOOKUP(A80,【入力用】個人登録票!$A$21:$P$50,12,FALSE)) &amp; IF(ISERROR(VLOOKUP(A80,【入力用】個人登録票!$A$59:$P$127,12,FALSE)),"",VLOOKUP(A80,【入力用】個人登録票!$A$59:$P$127,12,FALSE)),"ge.m.d")</f>
        <v/>
      </c>
      <c r="M80" s="295" t="str">
        <f>IF(ISERROR(VLOOKUP(A80,【入力用】個人登録票!$A$21:$P$50,13,FALSE)),"",VLOOKUP(A80,【入力用】個人登録票!$A$21:$P$50,13,FALSE)) &amp; IF(ISERROR(VLOOKUP(A80,【入力用】個人登録票!$A$59:$P$127,13,FALSE)),"",VLOOKUP(A80,【入力用】個人登録票!$A$59:$P$127,13,FALSE))</f>
        <v/>
      </c>
      <c r="N80" s="296" t="str">
        <f>IF(ISERROR(VLOOKUP(A80,【入力用】個人登録票!$A$21:$P$50,14,FALSE)),"",VLOOKUP(A80,【入力用】個人登録票!$A$21:$P$50,14,FALSE)) &amp; IF(ISERROR(VLOOKUP(A80,【入力用】個人登録票!$A$59:$P$127,14,FALSE)),"",VLOOKUP(A80,【入力用】個人登録票!$A$59:$P$127,14,FALSE))</f>
        <v/>
      </c>
      <c r="O80" s="297" t="str">
        <f>IF(ISERROR(VLOOKUP(A80,【入力用】個人登録票!$A$21:$P$50,15,FALSE)),"",VLOOKUP(A80,【入力用】個人登録票!$A$21:$P$50,15,FALSE)) &amp; IF(ISERROR(VLOOKUP(A80,【入力用】個人登録票!$A$59:$P$127,15,FALSE)),"",VLOOKUP(A80,【入力用】個人登録票!$A$59:$P$127,15,FALSE))</f>
        <v/>
      </c>
      <c r="P80" s="298" t="str">
        <f>IF(ISERROR(VLOOKUP(A80,【入力用】個人登録票!$A$21:$P$50,16,FALSE)),"",VLOOKUP(A80,【入力用】個人登録票!$A$21:$P$50,16,FALSE)) &amp; IF(ISERROR(VLOOKUP(A80,【入力用】個人登録票!$A$59:$P$127,16,FALSE)),"",VLOOKUP(A80,【入力用】個人登録票!$A$59:$P$127,16,FALSE))</f>
        <v/>
      </c>
      <c r="R80" s="215">
        <f>IF(ISERROR(VLOOKUP(A80,【入力用】個人登録票!$A$59:$R$127,18,FALSE)),"",VLOOKUP(A80,【入力用】個人登録票!$A$59:$R$127,18,FALSE))</f>
        <v>0</v>
      </c>
    </row>
    <row r="81" spans="1:18" ht="19.5" customHeight="1">
      <c r="A81" s="289" t="str">
        <f>【入力用】個人登録票!A81</f>
        <v>53</v>
      </c>
      <c r="B81" s="290" t="str">
        <f>IF(ISERROR(VLOOKUP(A81,【入力用】個人登録票!$A$21:$P$50,2,FALSE)),"",VLOOKUP(A81,【入力用】個人登録票!$A$21:$P$50,2,FALSE)) &amp; IF(ISERROR(VLOOKUP(A81,【入力用】個人登録票!$A$59:$P$127,2,FALSE)),"",VLOOKUP(A81,【入力用】個人登録票!$A$59:$P$127,2,FALSE))</f>
        <v/>
      </c>
      <c r="C81" s="567" t="str">
        <f>IF(ISERROR(VLOOKUP(A81,【入力用】個人登録票!$A$21:$P$50,3,FALSE)),"",VLOOKUP(A81,【入力用】個人登録票!$A$21:$P$50,3,FALSE)) &amp; IF(ISERROR(VLOOKUP(A81,【入力用】個人登録票!$A$59:$P$127,3,FALSE)),"",VLOOKUP(A81,【入力用】個人登録票!$A$59:$P$127,3,FALSE))</f>
        <v/>
      </c>
      <c r="D81" s="568"/>
      <c r="E81" s="291" t="str">
        <f>IF(ISERROR(VLOOKUP(A81,【入力用】個人登録票!$A$21:$P$50,5,FALSE)),"",VLOOKUP(A81,【入力用】個人登録票!$A$21:$P$50,5,FALSE)) &amp; IF(ISERROR(VLOOKUP(A81,【入力用】個人登録票!$A$59:$P$127,5,FALSE)),"",VLOOKUP(A81,【入力用】個人登録票!$A$59:$P$127,5,FALSE))</f>
        <v/>
      </c>
      <c r="F81" s="569" t="str">
        <f>IF(ISERROR(VLOOKUP(A81,【入力用】個人登録票!$A$21:$P$50,6,FALSE)),"",VLOOKUP(A81,【入力用】個人登録票!$A$21:$P$50,6,FALSE)) &amp; IF(ISERROR(VLOOKUP(A81,【入力用】個人登録票!$A$59:$P$127,6,FALSE)),"",VLOOKUP(A81,【入力用】個人登録票!$A$59:$P$127,6,FALSE))</f>
        <v/>
      </c>
      <c r="G81" s="568"/>
      <c r="H81" s="293" t="str">
        <f>IF(ISERROR(VLOOKUP(A81,【入力用】個人登録票!$A$21:$P$50,8,FALSE)),"",VLOOKUP(A81,【入力用】個人登録票!$A$21:$P$50,8,FALSE)) &amp; IF(ISERROR(VLOOKUP(A81,【入力用】個人登録票!$A$59:$P$127,8,FALSE)),"",VLOOKUP(A81,【入力用】個人登録票!$A$59:$P$127,8,FALSE))</f>
        <v/>
      </c>
      <c r="I81" s="292" t="str">
        <f>IF(ISERROR(VLOOKUP(A81,【入力用】個人登録票!$A$21:$P$50,9,FALSE)),"",VLOOKUP(A81,【入力用】個人登録票!$A$21:$P$50,9,FALSE)) &amp; IF(ISERROR(VLOOKUP(A81,【入力用】個人登録票!$A$59:$P$127,9,FALSE)),"",VLOOKUP(A81,【入力用】個人登録票!$A$59:$P$127,9,FALSE))</f>
        <v/>
      </c>
      <c r="J81" s="570" t="str">
        <f>IF(ISERROR(VLOOKUP(A81,【入力用】個人登録票!$A$21:$P$50,10,FALSE)),"",VLOOKUP(A81,【入力用】個人登録票!$A$21:$P$50,10,FALSE)) &amp; IF(ISERROR(VLOOKUP(A81,【入力用】個人登録票!$A$59:$P$127,10,FALSE)),"",VLOOKUP(A81,【入力用】個人登録票!$A$59:$P$127,10,FALSE))</f>
        <v/>
      </c>
      <c r="K81" s="571"/>
      <c r="L81" s="294" t="str">
        <f>TEXT(IF(ISERROR(VLOOKUP(A81,【入力用】個人登録票!$A$21:$P$50,12,FALSE)),"",VLOOKUP(A81,【入力用】個人登録票!$A$21:$P$50,12,FALSE)) &amp; IF(ISERROR(VLOOKUP(A81,【入力用】個人登録票!$A$59:$P$127,12,FALSE)),"",VLOOKUP(A81,【入力用】個人登録票!$A$59:$P$127,12,FALSE)),"ge.m.d")</f>
        <v/>
      </c>
      <c r="M81" s="295" t="str">
        <f>IF(ISERROR(VLOOKUP(A81,【入力用】個人登録票!$A$21:$P$50,13,FALSE)),"",VLOOKUP(A81,【入力用】個人登録票!$A$21:$P$50,13,FALSE)) &amp; IF(ISERROR(VLOOKUP(A81,【入力用】個人登録票!$A$59:$P$127,13,FALSE)),"",VLOOKUP(A81,【入力用】個人登録票!$A$59:$P$127,13,FALSE))</f>
        <v/>
      </c>
      <c r="N81" s="296" t="str">
        <f>IF(ISERROR(VLOOKUP(A81,【入力用】個人登録票!$A$21:$P$50,14,FALSE)),"",VLOOKUP(A81,【入力用】個人登録票!$A$21:$P$50,14,FALSE)) &amp; IF(ISERROR(VLOOKUP(A81,【入力用】個人登録票!$A$59:$P$127,14,FALSE)),"",VLOOKUP(A81,【入力用】個人登録票!$A$59:$P$127,14,FALSE))</f>
        <v/>
      </c>
      <c r="O81" s="297" t="str">
        <f>IF(ISERROR(VLOOKUP(A81,【入力用】個人登録票!$A$21:$P$50,15,FALSE)),"",VLOOKUP(A81,【入力用】個人登録票!$A$21:$P$50,15,FALSE)) &amp; IF(ISERROR(VLOOKUP(A81,【入力用】個人登録票!$A$59:$P$127,15,FALSE)),"",VLOOKUP(A81,【入力用】個人登録票!$A$59:$P$127,15,FALSE))</f>
        <v/>
      </c>
      <c r="P81" s="298" t="str">
        <f>IF(ISERROR(VLOOKUP(A81,【入力用】個人登録票!$A$21:$P$50,16,FALSE)),"",VLOOKUP(A81,【入力用】個人登録票!$A$21:$P$50,16,FALSE)) &amp; IF(ISERROR(VLOOKUP(A81,【入力用】個人登録票!$A$59:$P$127,16,FALSE)),"",VLOOKUP(A81,【入力用】個人登録票!$A$59:$P$127,16,FALSE))</f>
        <v/>
      </c>
      <c r="R81" s="215">
        <f>IF(ISERROR(VLOOKUP(A81,【入力用】個人登録票!$A$59:$R$127,18,FALSE)),"",VLOOKUP(A81,【入力用】個人登録票!$A$59:$R$127,18,FALSE))</f>
        <v>0</v>
      </c>
    </row>
    <row r="82" spans="1:18" ht="19.5" customHeight="1">
      <c r="A82" s="289" t="str">
        <f>【入力用】個人登録票!A82</f>
        <v>54</v>
      </c>
      <c r="B82" s="290" t="str">
        <f>IF(ISERROR(VLOOKUP(A82,【入力用】個人登録票!$A$21:$P$50,2,FALSE)),"",VLOOKUP(A82,【入力用】個人登録票!$A$21:$P$50,2,FALSE)) &amp; IF(ISERROR(VLOOKUP(A82,【入力用】個人登録票!$A$59:$P$127,2,FALSE)),"",VLOOKUP(A82,【入力用】個人登録票!$A$59:$P$127,2,FALSE))</f>
        <v/>
      </c>
      <c r="C82" s="567" t="str">
        <f>IF(ISERROR(VLOOKUP(A82,【入力用】個人登録票!$A$21:$P$50,3,FALSE)),"",VLOOKUP(A82,【入力用】個人登録票!$A$21:$P$50,3,FALSE)) &amp; IF(ISERROR(VLOOKUP(A82,【入力用】個人登録票!$A$59:$P$127,3,FALSE)),"",VLOOKUP(A82,【入力用】個人登録票!$A$59:$P$127,3,FALSE))</f>
        <v/>
      </c>
      <c r="D82" s="568"/>
      <c r="E82" s="291" t="str">
        <f>IF(ISERROR(VLOOKUP(A82,【入力用】個人登録票!$A$21:$P$50,5,FALSE)),"",VLOOKUP(A82,【入力用】個人登録票!$A$21:$P$50,5,FALSE)) &amp; IF(ISERROR(VLOOKUP(A82,【入力用】個人登録票!$A$59:$P$127,5,FALSE)),"",VLOOKUP(A82,【入力用】個人登録票!$A$59:$P$127,5,FALSE))</f>
        <v/>
      </c>
      <c r="F82" s="569" t="str">
        <f>IF(ISERROR(VLOOKUP(A82,【入力用】個人登録票!$A$21:$P$50,6,FALSE)),"",VLOOKUP(A82,【入力用】個人登録票!$A$21:$P$50,6,FALSE)) &amp; IF(ISERROR(VLOOKUP(A82,【入力用】個人登録票!$A$59:$P$127,6,FALSE)),"",VLOOKUP(A82,【入力用】個人登録票!$A$59:$P$127,6,FALSE))</f>
        <v/>
      </c>
      <c r="G82" s="568"/>
      <c r="H82" s="293" t="str">
        <f>IF(ISERROR(VLOOKUP(A82,【入力用】個人登録票!$A$21:$P$50,8,FALSE)),"",VLOOKUP(A82,【入力用】個人登録票!$A$21:$P$50,8,FALSE)) &amp; IF(ISERROR(VLOOKUP(A82,【入力用】個人登録票!$A$59:$P$127,8,FALSE)),"",VLOOKUP(A82,【入力用】個人登録票!$A$59:$P$127,8,FALSE))</f>
        <v/>
      </c>
      <c r="I82" s="292" t="str">
        <f>IF(ISERROR(VLOOKUP(A82,【入力用】個人登録票!$A$21:$P$50,9,FALSE)),"",VLOOKUP(A82,【入力用】個人登録票!$A$21:$P$50,9,FALSE)) &amp; IF(ISERROR(VLOOKUP(A82,【入力用】個人登録票!$A$59:$P$127,9,FALSE)),"",VLOOKUP(A82,【入力用】個人登録票!$A$59:$P$127,9,FALSE))</f>
        <v/>
      </c>
      <c r="J82" s="570" t="str">
        <f>IF(ISERROR(VLOOKUP(A82,【入力用】個人登録票!$A$21:$P$50,10,FALSE)),"",VLOOKUP(A82,【入力用】個人登録票!$A$21:$P$50,10,FALSE)) &amp; IF(ISERROR(VLOOKUP(A82,【入力用】個人登録票!$A$59:$P$127,10,FALSE)),"",VLOOKUP(A82,【入力用】個人登録票!$A$59:$P$127,10,FALSE))</f>
        <v/>
      </c>
      <c r="K82" s="571"/>
      <c r="L82" s="294" t="str">
        <f>TEXT(IF(ISERROR(VLOOKUP(A82,【入力用】個人登録票!$A$21:$P$50,12,FALSE)),"",VLOOKUP(A82,【入力用】個人登録票!$A$21:$P$50,12,FALSE)) &amp; IF(ISERROR(VLOOKUP(A82,【入力用】個人登録票!$A$59:$P$127,12,FALSE)),"",VLOOKUP(A82,【入力用】個人登録票!$A$59:$P$127,12,FALSE)),"ge.m.d")</f>
        <v/>
      </c>
      <c r="M82" s="295" t="str">
        <f>IF(ISERROR(VLOOKUP(A82,【入力用】個人登録票!$A$21:$P$50,13,FALSE)),"",VLOOKUP(A82,【入力用】個人登録票!$A$21:$P$50,13,FALSE)) &amp; IF(ISERROR(VLOOKUP(A82,【入力用】個人登録票!$A$59:$P$127,13,FALSE)),"",VLOOKUP(A82,【入力用】個人登録票!$A$59:$P$127,13,FALSE))</f>
        <v/>
      </c>
      <c r="N82" s="296" t="str">
        <f>IF(ISERROR(VLOOKUP(A82,【入力用】個人登録票!$A$21:$P$50,14,FALSE)),"",VLOOKUP(A82,【入力用】個人登録票!$A$21:$P$50,14,FALSE)) &amp; IF(ISERROR(VLOOKUP(A82,【入力用】個人登録票!$A$59:$P$127,14,FALSE)),"",VLOOKUP(A82,【入力用】個人登録票!$A$59:$P$127,14,FALSE))</f>
        <v/>
      </c>
      <c r="O82" s="297" t="str">
        <f>IF(ISERROR(VLOOKUP(A82,【入力用】個人登録票!$A$21:$P$50,15,FALSE)),"",VLOOKUP(A82,【入力用】個人登録票!$A$21:$P$50,15,FALSE)) &amp; IF(ISERROR(VLOOKUP(A82,【入力用】個人登録票!$A$59:$P$127,15,FALSE)),"",VLOOKUP(A82,【入力用】個人登録票!$A$59:$P$127,15,FALSE))</f>
        <v/>
      </c>
      <c r="P82" s="298" t="str">
        <f>IF(ISERROR(VLOOKUP(A82,【入力用】個人登録票!$A$21:$P$50,16,FALSE)),"",VLOOKUP(A82,【入力用】個人登録票!$A$21:$P$50,16,FALSE)) &amp; IF(ISERROR(VLOOKUP(A82,【入力用】個人登録票!$A$59:$P$127,16,FALSE)),"",VLOOKUP(A82,【入力用】個人登録票!$A$59:$P$127,16,FALSE))</f>
        <v/>
      </c>
      <c r="R82" s="215">
        <f>IF(ISERROR(VLOOKUP(A82,【入力用】個人登録票!$A$59:$R$127,18,FALSE)),"",VLOOKUP(A82,【入力用】個人登録票!$A$59:$R$127,18,FALSE))</f>
        <v>0</v>
      </c>
    </row>
    <row r="83" spans="1:18" ht="19.5" customHeight="1">
      <c r="A83" s="289" t="str">
        <f>【入力用】個人登録票!A83</f>
        <v>55</v>
      </c>
      <c r="B83" s="290" t="str">
        <f>IF(ISERROR(VLOOKUP(A83,【入力用】個人登録票!$A$21:$P$50,2,FALSE)),"",VLOOKUP(A83,【入力用】個人登録票!$A$21:$P$50,2,FALSE)) &amp; IF(ISERROR(VLOOKUP(A83,【入力用】個人登録票!$A$59:$P$127,2,FALSE)),"",VLOOKUP(A83,【入力用】個人登録票!$A$59:$P$127,2,FALSE))</f>
        <v/>
      </c>
      <c r="C83" s="567" t="str">
        <f>IF(ISERROR(VLOOKUP(A83,【入力用】個人登録票!$A$21:$P$50,3,FALSE)),"",VLOOKUP(A83,【入力用】個人登録票!$A$21:$P$50,3,FALSE)) &amp; IF(ISERROR(VLOOKUP(A83,【入力用】個人登録票!$A$59:$P$127,3,FALSE)),"",VLOOKUP(A83,【入力用】個人登録票!$A$59:$P$127,3,FALSE))</f>
        <v/>
      </c>
      <c r="D83" s="568"/>
      <c r="E83" s="291" t="str">
        <f>IF(ISERROR(VLOOKUP(A83,【入力用】個人登録票!$A$21:$P$50,5,FALSE)),"",VLOOKUP(A83,【入力用】個人登録票!$A$21:$P$50,5,FALSE)) &amp; IF(ISERROR(VLOOKUP(A83,【入力用】個人登録票!$A$59:$P$127,5,FALSE)),"",VLOOKUP(A83,【入力用】個人登録票!$A$59:$P$127,5,FALSE))</f>
        <v/>
      </c>
      <c r="F83" s="569" t="str">
        <f>IF(ISERROR(VLOOKUP(A83,【入力用】個人登録票!$A$21:$P$50,6,FALSE)),"",VLOOKUP(A83,【入力用】個人登録票!$A$21:$P$50,6,FALSE)) &amp; IF(ISERROR(VLOOKUP(A83,【入力用】個人登録票!$A$59:$P$127,6,FALSE)),"",VLOOKUP(A83,【入力用】個人登録票!$A$59:$P$127,6,FALSE))</f>
        <v/>
      </c>
      <c r="G83" s="568"/>
      <c r="H83" s="293" t="str">
        <f>IF(ISERROR(VLOOKUP(A83,【入力用】個人登録票!$A$21:$P$50,8,FALSE)),"",VLOOKUP(A83,【入力用】個人登録票!$A$21:$P$50,8,FALSE)) &amp; IF(ISERROR(VLOOKUP(A83,【入力用】個人登録票!$A$59:$P$127,8,FALSE)),"",VLOOKUP(A83,【入力用】個人登録票!$A$59:$P$127,8,FALSE))</f>
        <v/>
      </c>
      <c r="I83" s="292" t="str">
        <f>IF(ISERROR(VLOOKUP(A83,【入力用】個人登録票!$A$21:$P$50,9,FALSE)),"",VLOOKUP(A83,【入力用】個人登録票!$A$21:$P$50,9,FALSE)) &amp; IF(ISERROR(VLOOKUP(A83,【入力用】個人登録票!$A$59:$P$127,9,FALSE)),"",VLOOKUP(A83,【入力用】個人登録票!$A$59:$P$127,9,FALSE))</f>
        <v/>
      </c>
      <c r="J83" s="570" t="str">
        <f>IF(ISERROR(VLOOKUP(A83,【入力用】個人登録票!$A$21:$P$50,10,FALSE)),"",VLOOKUP(A83,【入力用】個人登録票!$A$21:$P$50,10,FALSE)) &amp; IF(ISERROR(VLOOKUP(A83,【入力用】個人登録票!$A$59:$P$127,10,FALSE)),"",VLOOKUP(A83,【入力用】個人登録票!$A$59:$P$127,10,FALSE))</f>
        <v/>
      </c>
      <c r="K83" s="571"/>
      <c r="L83" s="294" t="str">
        <f>TEXT(IF(ISERROR(VLOOKUP(A83,【入力用】個人登録票!$A$21:$P$50,12,FALSE)),"",VLOOKUP(A83,【入力用】個人登録票!$A$21:$P$50,12,FALSE)) &amp; IF(ISERROR(VLOOKUP(A83,【入力用】個人登録票!$A$59:$P$127,12,FALSE)),"",VLOOKUP(A83,【入力用】個人登録票!$A$59:$P$127,12,FALSE)),"ge.m.d")</f>
        <v/>
      </c>
      <c r="M83" s="295" t="str">
        <f>IF(ISERROR(VLOOKUP(A83,【入力用】個人登録票!$A$21:$P$50,13,FALSE)),"",VLOOKUP(A83,【入力用】個人登録票!$A$21:$P$50,13,FALSE)) &amp; IF(ISERROR(VLOOKUP(A83,【入力用】個人登録票!$A$59:$P$127,13,FALSE)),"",VLOOKUP(A83,【入力用】個人登録票!$A$59:$P$127,13,FALSE))</f>
        <v/>
      </c>
      <c r="N83" s="296" t="str">
        <f>IF(ISERROR(VLOOKUP(A83,【入力用】個人登録票!$A$21:$P$50,14,FALSE)),"",VLOOKUP(A83,【入力用】個人登録票!$A$21:$P$50,14,FALSE)) &amp; IF(ISERROR(VLOOKUP(A83,【入力用】個人登録票!$A$59:$P$127,14,FALSE)),"",VLOOKUP(A83,【入力用】個人登録票!$A$59:$P$127,14,FALSE))</f>
        <v/>
      </c>
      <c r="O83" s="297" t="str">
        <f>IF(ISERROR(VLOOKUP(A83,【入力用】個人登録票!$A$21:$P$50,15,FALSE)),"",VLOOKUP(A83,【入力用】個人登録票!$A$21:$P$50,15,FALSE)) &amp; IF(ISERROR(VLOOKUP(A83,【入力用】個人登録票!$A$59:$P$127,15,FALSE)),"",VLOOKUP(A83,【入力用】個人登録票!$A$59:$P$127,15,FALSE))</f>
        <v/>
      </c>
      <c r="P83" s="298" t="str">
        <f>IF(ISERROR(VLOOKUP(A83,【入力用】個人登録票!$A$21:$P$50,16,FALSE)),"",VLOOKUP(A83,【入力用】個人登録票!$A$21:$P$50,16,FALSE)) &amp; IF(ISERROR(VLOOKUP(A83,【入力用】個人登録票!$A$59:$P$127,16,FALSE)),"",VLOOKUP(A83,【入力用】個人登録票!$A$59:$P$127,16,FALSE))</f>
        <v/>
      </c>
      <c r="R83" s="215">
        <f>IF(ISERROR(VLOOKUP(A83,【入力用】個人登録票!$A$59:$R$127,18,FALSE)),"",VLOOKUP(A83,【入力用】個人登録票!$A$59:$R$127,18,FALSE))</f>
        <v>0</v>
      </c>
    </row>
    <row r="84" spans="1:18" ht="19.5" customHeight="1">
      <c r="A84" s="289" t="str">
        <f>【入力用】個人登録票!A84</f>
        <v>56</v>
      </c>
      <c r="B84" s="290" t="str">
        <f>IF(ISERROR(VLOOKUP(A84,【入力用】個人登録票!$A$21:$P$50,2,FALSE)),"",VLOOKUP(A84,【入力用】個人登録票!$A$21:$P$50,2,FALSE)) &amp; IF(ISERROR(VLOOKUP(A84,【入力用】個人登録票!$A$59:$P$127,2,FALSE)),"",VLOOKUP(A84,【入力用】個人登録票!$A$59:$P$127,2,FALSE))</f>
        <v/>
      </c>
      <c r="C84" s="567" t="str">
        <f>IF(ISERROR(VLOOKUP(A84,【入力用】個人登録票!$A$21:$P$50,3,FALSE)),"",VLOOKUP(A84,【入力用】個人登録票!$A$21:$P$50,3,FALSE)) &amp; IF(ISERROR(VLOOKUP(A84,【入力用】個人登録票!$A$59:$P$127,3,FALSE)),"",VLOOKUP(A84,【入力用】個人登録票!$A$59:$P$127,3,FALSE))</f>
        <v/>
      </c>
      <c r="D84" s="568"/>
      <c r="E84" s="291" t="str">
        <f>IF(ISERROR(VLOOKUP(A84,【入力用】個人登録票!$A$21:$P$50,5,FALSE)),"",VLOOKUP(A84,【入力用】個人登録票!$A$21:$P$50,5,FALSE)) &amp; IF(ISERROR(VLOOKUP(A84,【入力用】個人登録票!$A$59:$P$127,5,FALSE)),"",VLOOKUP(A84,【入力用】個人登録票!$A$59:$P$127,5,FALSE))</f>
        <v/>
      </c>
      <c r="F84" s="569" t="str">
        <f>IF(ISERROR(VLOOKUP(A84,【入力用】個人登録票!$A$21:$P$50,6,FALSE)),"",VLOOKUP(A84,【入力用】個人登録票!$A$21:$P$50,6,FALSE)) &amp; IF(ISERROR(VLOOKUP(A84,【入力用】個人登録票!$A$59:$P$127,6,FALSE)),"",VLOOKUP(A84,【入力用】個人登録票!$A$59:$P$127,6,FALSE))</f>
        <v/>
      </c>
      <c r="G84" s="568"/>
      <c r="H84" s="293" t="str">
        <f>IF(ISERROR(VLOOKUP(A84,【入力用】個人登録票!$A$21:$P$50,8,FALSE)),"",VLOOKUP(A84,【入力用】個人登録票!$A$21:$P$50,8,FALSE)) &amp; IF(ISERROR(VLOOKUP(A84,【入力用】個人登録票!$A$59:$P$127,8,FALSE)),"",VLOOKUP(A84,【入力用】個人登録票!$A$59:$P$127,8,FALSE))</f>
        <v/>
      </c>
      <c r="I84" s="292" t="str">
        <f>IF(ISERROR(VLOOKUP(A84,【入力用】個人登録票!$A$21:$P$50,9,FALSE)),"",VLOOKUP(A84,【入力用】個人登録票!$A$21:$P$50,9,FALSE)) &amp; IF(ISERROR(VLOOKUP(A84,【入力用】個人登録票!$A$59:$P$127,9,FALSE)),"",VLOOKUP(A84,【入力用】個人登録票!$A$59:$P$127,9,FALSE))</f>
        <v/>
      </c>
      <c r="J84" s="570" t="str">
        <f>IF(ISERROR(VLOOKUP(A84,【入力用】個人登録票!$A$21:$P$50,10,FALSE)),"",VLOOKUP(A84,【入力用】個人登録票!$A$21:$P$50,10,FALSE)) &amp; IF(ISERROR(VLOOKUP(A84,【入力用】個人登録票!$A$59:$P$127,10,FALSE)),"",VLOOKUP(A84,【入力用】個人登録票!$A$59:$P$127,10,FALSE))</f>
        <v/>
      </c>
      <c r="K84" s="571"/>
      <c r="L84" s="294" t="str">
        <f>TEXT(IF(ISERROR(VLOOKUP(A84,【入力用】個人登録票!$A$21:$P$50,12,FALSE)),"",VLOOKUP(A84,【入力用】個人登録票!$A$21:$P$50,12,FALSE)) &amp; IF(ISERROR(VLOOKUP(A84,【入力用】個人登録票!$A$59:$P$127,12,FALSE)),"",VLOOKUP(A84,【入力用】個人登録票!$A$59:$P$127,12,FALSE)),"ge.m.d")</f>
        <v/>
      </c>
      <c r="M84" s="295" t="str">
        <f>IF(ISERROR(VLOOKUP(A84,【入力用】個人登録票!$A$21:$P$50,13,FALSE)),"",VLOOKUP(A84,【入力用】個人登録票!$A$21:$P$50,13,FALSE)) &amp; IF(ISERROR(VLOOKUP(A84,【入力用】個人登録票!$A$59:$P$127,13,FALSE)),"",VLOOKUP(A84,【入力用】個人登録票!$A$59:$P$127,13,FALSE))</f>
        <v/>
      </c>
      <c r="N84" s="296" t="str">
        <f>IF(ISERROR(VLOOKUP(A84,【入力用】個人登録票!$A$21:$P$50,14,FALSE)),"",VLOOKUP(A84,【入力用】個人登録票!$A$21:$P$50,14,FALSE)) &amp; IF(ISERROR(VLOOKUP(A84,【入力用】個人登録票!$A$59:$P$127,14,FALSE)),"",VLOOKUP(A84,【入力用】個人登録票!$A$59:$P$127,14,FALSE))</f>
        <v/>
      </c>
      <c r="O84" s="297" t="str">
        <f>IF(ISERROR(VLOOKUP(A84,【入力用】個人登録票!$A$21:$P$50,15,FALSE)),"",VLOOKUP(A84,【入力用】個人登録票!$A$21:$P$50,15,FALSE)) &amp; IF(ISERROR(VLOOKUP(A84,【入力用】個人登録票!$A$59:$P$127,15,FALSE)),"",VLOOKUP(A84,【入力用】個人登録票!$A$59:$P$127,15,FALSE))</f>
        <v/>
      </c>
      <c r="P84" s="298" t="str">
        <f>IF(ISERROR(VLOOKUP(A84,【入力用】個人登録票!$A$21:$P$50,16,FALSE)),"",VLOOKUP(A84,【入力用】個人登録票!$A$21:$P$50,16,FALSE)) &amp; IF(ISERROR(VLOOKUP(A84,【入力用】個人登録票!$A$59:$P$127,16,FALSE)),"",VLOOKUP(A84,【入力用】個人登録票!$A$59:$P$127,16,FALSE))</f>
        <v/>
      </c>
      <c r="R84" s="215">
        <f>IF(ISERROR(VLOOKUP(A84,【入力用】個人登録票!$A$59:$R$127,18,FALSE)),"",VLOOKUP(A84,【入力用】個人登録票!$A$59:$R$127,18,FALSE))</f>
        <v>0</v>
      </c>
    </row>
    <row r="85" spans="1:18" ht="19.5" customHeight="1">
      <c r="A85" s="289" t="str">
        <f>【入力用】個人登録票!A85</f>
        <v>57</v>
      </c>
      <c r="B85" s="290" t="str">
        <f>IF(ISERROR(VLOOKUP(A85,【入力用】個人登録票!$A$21:$P$50,2,FALSE)),"",VLOOKUP(A85,【入力用】個人登録票!$A$21:$P$50,2,FALSE)) &amp; IF(ISERROR(VLOOKUP(A85,【入力用】個人登録票!$A$59:$P$127,2,FALSE)),"",VLOOKUP(A85,【入力用】個人登録票!$A$59:$P$127,2,FALSE))</f>
        <v/>
      </c>
      <c r="C85" s="567" t="str">
        <f>IF(ISERROR(VLOOKUP(A85,【入力用】個人登録票!$A$21:$P$50,3,FALSE)),"",VLOOKUP(A85,【入力用】個人登録票!$A$21:$P$50,3,FALSE)) &amp; IF(ISERROR(VLOOKUP(A85,【入力用】個人登録票!$A$59:$P$127,3,FALSE)),"",VLOOKUP(A85,【入力用】個人登録票!$A$59:$P$127,3,FALSE))</f>
        <v/>
      </c>
      <c r="D85" s="568"/>
      <c r="E85" s="291" t="str">
        <f>IF(ISERROR(VLOOKUP(A85,【入力用】個人登録票!$A$21:$P$50,5,FALSE)),"",VLOOKUP(A85,【入力用】個人登録票!$A$21:$P$50,5,FALSE)) &amp; IF(ISERROR(VLOOKUP(A85,【入力用】個人登録票!$A$59:$P$127,5,FALSE)),"",VLOOKUP(A85,【入力用】個人登録票!$A$59:$P$127,5,FALSE))</f>
        <v/>
      </c>
      <c r="F85" s="569" t="str">
        <f>IF(ISERROR(VLOOKUP(A85,【入力用】個人登録票!$A$21:$P$50,6,FALSE)),"",VLOOKUP(A85,【入力用】個人登録票!$A$21:$P$50,6,FALSE)) &amp; IF(ISERROR(VLOOKUP(A85,【入力用】個人登録票!$A$59:$P$127,6,FALSE)),"",VLOOKUP(A85,【入力用】個人登録票!$A$59:$P$127,6,FALSE))</f>
        <v/>
      </c>
      <c r="G85" s="568"/>
      <c r="H85" s="293" t="str">
        <f>IF(ISERROR(VLOOKUP(A85,【入力用】個人登録票!$A$21:$P$50,8,FALSE)),"",VLOOKUP(A85,【入力用】個人登録票!$A$21:$P$50,8,FALSE)) &amp; IF(ISERROR(VLOOKUP(A85,【入力用】個人登録票!$A$59:$P$127,8,FALSE)),"",VLOOKUP(A85,【入力用】個人登録票!$A$59:$P$127,8,FALSE))</f>
        <v/>
      </c>
      <c r="I85" s="292" t="str">
        <f>IF(ISERROR(VLOOKUP(A85,【入力用】個人登録票!$A$21:$P$50,9,FALSE)),"",VLOOKUP(A85,【入力用】個人登録票!$A$21:$P$50,9,FALSE)) &amp; IF(ISERROR(VLOOKUP(A85,【入力用】個人登録票!$A$59:$P$127,9,FALSE)),"",VLOOKUP(A85,【入力用】個人登録票!$A$59:$P$127,9,FALSE))</f>
        <v/>
      </c>
      <c r="J85" s="570" t="str">
        <f>IF(ISERROR(VLOOKUP(A85,【入力用】個人登録票!$A$21:$P$50,10,FALSE)),"",VLOOKUP(A85,【入力用】個人登録票!$A$21:$P$50,10,FALSE)) &amp; IF(ISERROR(VLOOKUP(A85,【入力用】個人登録票!$A$59:$P$127,10,FALSE)),"",VLOOKUP(A85,【入力用】個人登録票!$A$59:$P$127,10,FALSE))</f>
        <v/>
      </c>
      <c r="K85" s="571"/>
      <c r="L85" s="294" t="str">
        <f>TEXT(IF(ISERROR(VLOOKUP(A85,【入力用】個人登録票!$A$21:$P$50,12,FALSE)),"",VLOOKUP(A85,【入力用】個人登録票!$A$21:$P$50,12,FALSE)) &amp; IF(ISERROR(VLOOKUP(A85,【入力用】個人登録票!$A$59:$P$127,12,FALSE)),"",VLOOKUP(A85,【入力用】個人登録票!$A$59:$P$127,12,FALSE)),"ge.m.d")</f>
        <v/>
      </c>
      <c r="M85" s="295" t="str">
        <f>IF(ISERROR(VLOOKUP(A85,【入力用】個人登録票!$A$21:$P$50,13,FALSE)),"",VLOOKUP(A85,【入力用】個人登録票!$A$21:$P$50,13,FALSE)) &amp; IF(ISERROR(VLOOKUP(A85,【入力用】個人登録票!$A$59:$P$127,13,FALSE)),"",VLOOKUP(A85,【入力用】個人登録票!$A$59:$P$127,13,FALSE))</f>
        <v/>
      </c>
      <c r="N85" s="296" t="str">
        <f>IF(ISERROR(VLOOKUP(A85,【入力用】個人登録票!$A$21:$P$50,14,FALSE)),"",VLOOKUP(A85,【入力用】個人登録票!$A$21:$P$50,14,FALSE)) &amp; IF(ISERROR(VLOOKUP(A85,【入力用】個人登録票!$A$59:$P$127,14,FALSE)),"",VLOOKUP(A85,【入力用】個人登録票!$A$59:$P$127,14,FALSE))</f>
        <v/>
      </c>
      <c r="O85" s="297" t="str">
        <f>IF(ISERROR(VLOOKUP(A85,【入力用】個人登録票!$A$21:$P$50,15,FALSE)),"",VLOOKUP(A85,【入力用】個人登録票!$A$21:$P$50,15,FALSE)) &amp; IF(ISERROR(VLOOKUP(A85,【入力用】個人登録票!$A$59:$P$127,15,FALSE)),"",VLOOKUP(A85,【入力用】個人登録票!$A$59:$P$127,15,FALSE))</f>
        <v/>
      </c>
      <c r="P85" s="298" t="str">
        <f>IF(ISERROR(VLOOKUP(A85,【入力用】個人登録票!$A$21:$P$50,16,FALSE)),"",VLOOKUP(A85,【入力用】個人登録票!$A$21:$P$50,16,FALSE)) &amp; IF(ISERROR(VLOOKUP(A85,【入力用】個人登録票!$A$59:$P$127,16,FALSE)),"",VLOOKUP(A85,【入力用】個人登録票!$A$59:$P$127,16,FALSE))</f>
        <v/>
      </c>
      <c r="R85" s="215">
        <f>IF(ISERROR(VLOOKUP(A85,【入力用】個人登録票!$A$59:$R$127,18,FALSE)),"",VLOOKUP(A85,【入力用】個人登録票!$A$59:$R$127,18,FALSE))</f>
        <v>0</v>
      </c>
    </row>
    <row r="86" spans="1:18" ht="19.5" customHeight="1">
      <c r="A86" s="289" t="str">
        <f>【入力用】個人登録票!A86</f>
        <v>58</v>
      </c>
      <c r="B86" s="290" t="str">
        <f>IF(ISERROR(VLOOKUP(A86,【入力用】個人登録票!$A$21:$P$50,2,FALSE)),"",VLOOKUP(A86,【入力用】個人登録票!$A$21:$P$50,2,FALSE)) &amp; IF(ISERROR(VLOOKUP(A86,【入力用】個人登録票!$A$59:$P$127,2,FALSE)),"",VLOOKUP(A86,【入力用】個人登録票!$A$59:$P$127,2,FALSE))</f>
        <v/>
      </c>
      <c r="C86" s="567" t="str">
        <f>IF(ISERROR(VLOOKUP(A86,【入力用】個人登録票!$A$21:$P$50,3,FALSE)),"",VLOOKUP(A86,【入力用】個人登録票!$A$21:$P$50,3,FALSE)) &amp; IF(ISERROR(VLOOKUP(A86,【入力用】個人登録票!$A$59:$P$127,3,FALSE)),"",VLOOKUP(A86,【入力用】個人登録票!$A$59:$P$127,3,FALSE))</f>
        <v/>
      </c>
      <c r="D86" s="568"/>
      <c r="E86" s="291" t="str">
        <f>IF(ISERROR(VLOOKUP(A86,【入力用】個人登録票!$A$21:$P$50,5,FALSE)),"",VLOOKUP(A86,【入力用】個人登録票!$A$21:$P$50,5,FALSE)) &amp; IF(ISERROR(VLOOKUP(A86,【入力用】個人登録票!$A$59:$P$127,5,FALSE)),"",VLOOKUP(A86,【入力用】個人登録票!$A$59:$P$127,5,FALSE))</f>
        <v/>
      </c>
      <c r="F86" s="569" t="str">
        <f>IF(ISERROR(VLOOKUP(A86,【入力用】個人登録票!$A$21:$P$50,6,FALSE)),"",VLOOKUP(A86,【入力用】個人登録票!$A$21:$P$50,6,FALSE)) &amp; IF(ISERROR(VLOOKUP(A86,【入力用】個人登録票!$A$59:$P$127,6,FALSE)),"",VLOOKUP(A86,【入力用】個人登録票!$A$59:$P$127,6,FALSE))</f>
        <v/>
      </c>
      <c r="G86" s="568"/>
      <c r="H86" s="293" t="str">
        <f>IF(ISERROR(VLOOKUP(A86,【入力用】個人登録票!$A$21:$P$50,8,FALSE)),"",VLOOKUP(A86,【入力用】個人登録票!$A$21:$P$50,8,FALSE)) &amp; IF(ISERROR(VLOOKUP(A86,【入力用】個人登録票!$A$59:$P$127,8,FALSE)),"",VLOOKUP(A86,【入力用】個人登録票!$A$59:$P$127,8,FALSE))</f>
        <v/>
      </c>
      <c r="I86" s="292" t="str">
        <f>IF(ISERROR(VLOOKUP(A86,【入力用】個人登録票!$A$21:$P$50,9,FALSE)),"",VLOOKUP(A86,【入力用】個人登録票!$A$21:$P$50,9,FALSE)) &amp; IF(ISERROR(VLOOKUP(A86,【入力用】個人登録票!$A$59:$P$127,9,FALSE)),"",VLOOKUP(A86,【入力用】個人登録票!$A$59:$P$127,9,FALSE))</f>
        <v/>
      </c>
      <c r="J86" s="570" t="str">
        <f>IF(ISERROR(VLOOKUP(A86,【入力用】個人登録票!$A$21:$P$50,10,FALSE)),"",VLOOKUP(A86,【入力用】個人登録票!$A$21:$P$50,10,FALSE)) &amp; IF(ISERROR(VLOOKUP(A86,【入力用】個人登録票!$A$59:$P$127,10,FALSE)),"",VLOOKUP(A86,【入力用】個人登録票!$A$59:$P$127,10,FALSE))</f>
        <v/>
      </c>
      <c r="K86" s="571"/>
      <c r="L86" s="294" t="str">
        <f>TEXT(IF(ISERROR(VLOOKUP(A86,【入力用】個人登録票!$A$21:$P$50,12,FALSE)),"",VLOOKUP(A86,【入力用】個人登録票!$A$21:$P$50,12,FALSE)) &amp; IF(ISERROR(VLOOKUP(A86,【入力用】個人登録票!$A$59:$P$127,12,FALSE)),"",VLOOKUP(A86,【入力用】個人登録票!$A$59:$P$127,12,FALSE)),"ge.m.d")</f>
        <v/>
      </c>
      <c r="M86" s="295" t="str">
        <f>IF(ISERROR(VLOOKUP(A86,【入力用】個人登録票!$A$21:$P$50,13,FALSE)),"",VLOOKUP(A86,【入力用】個人登録票!$A$21:$P$50,13,FALSE)) &amp; IF(ISERROR(VLOOKUP(A86,【入力用】個人登録票!$A$59:$P$127,13,FALSE)),"",VLOOKUP(A86,【入力用】個人登録票!$A$59:$P$127,13,FALSE))</f>
        <v/>
      </c>
      <c r="N86" s="296" t="str">
        <f>IF(ISERROR(VLOOKUP(A86,【入力用】個人登録票!$A$21:$P$50,14,FALSE)),"",VLOOKUP(A86,【入力用】個人登録票!$A$21:$P$50,14,FALSE)) &amp; IF(ISERROR(VLOOKUP(A86,【入力用】個人登録票!$A$59:$P$127,14,FALSE)),"",VLOOKUP(A86,【入力用】個人登録票!$A$59:$P$127,14,FALSE))</f>
        <v/>
      </c>
      <c r="O86" s="297" t="str">
        <f>IF(ISERROR(VLOOKUP(A86,【入力用】個人登録票!$A$21:$P$50,15,FALSE)),"",VLOOKUP(A86,【入力用】個人登録票!$A$21:$P$50,15,FALSE)) &amp; IF(ISERROR(VLOOKUP(A86,【入力用】個人登録票!$A$59:$P$127,15,FALSE)),"",VLOOKUP(A86,【入力用】個人登録票!$A$59:$P$127,15,FALSE))</f>
        <v/>
      </c>
      <c r="P86" s="298" t="str">
        <f>IF(ISERROR(VLOOKUP(A86,【入力用】個人登録票!$A$21:$P$50,16,FALSE)),"",VLOOKUP(A86,【入力用】個人登録票!$A$21:$P$50,16,FALSE)) &amp; IF(ISERROR(VLOOKUP(A86,【入力用】個人登録票!$A$59:$P$127,16,FALSE)),"",VLOOKUP(A86,【入力用】個人登録票!$A$59:$P$127,16,FALSE))</f>
        <v/>
      </c>
      <c r="R86" s="215">
        <f>IF(ISERROR(VLOOKUP(A86,【入力用】個人登録票!$A$59:$R$127,18,FALSE)),"",VLOOKUP(A86,【入力用】個人登録票!$A$59:$R$127,18,FALSE))</f>
        <v>0</v>
      </c>
    </row>
    <row r="87" spans="1:18" ht="19.5" customHeight="1">
      <c r="A87" s="289" t="str">
        <f>【入力用】個人登録票!A87</f>
        <v>59</v>
      </c>
      <c r="B87" s="290" t="str">
        <f>IF(ISERROR(VLOOKUP(A87,【入力用】個人登録票!$A$21:$P$50,2,FALSE)),"",VLOOKUP(A87,【入力用】個人登録票!$A$21:$P$50,2,FALSE)) &amp; IF(ISERROR(VLOOKUP(A87,【入力用】個人登録票!$A$59:$P$127,2,FALSE)),"",VLOOKUP(A87,【入力用】個人登録票!$A$59:$P$127,2,FALSE))</f>
        <v/>
      </c>
      <c r="C87" s="567" t="str">
        <f>IF(ISERROR(VLOOKUP(A87,【入力用】個人登録票!$A$21:$P$50,3,FALSE)),"",VLOOKUP(A87,【入力用】個人登録票!$A$21:$P$50,3,FALSE)) &amp; IF(ISERROR(VLOOKUP(A87,【入力用】個人登録票!$A$59:$P$127,3,FALSE)),"",VLOOKUP(A87,【入力用】個人登録票!$A$59:$P$127,3,FALSE))</f>
        <v/>
      </c>
      <c r="D87" s="568"/>
      <c r="E87" s="291" t="str">
        <f>IF(ISERROR(VLOOKUP(A87,【入力用】個人登録票!$A$21:$P$50,5,FALSE)),"",VLOOKUP(A87,【入力用】個人登録票!$A$21:$P$50,5,FALSE)) &amp; IF(ISERROR(VLOOKUP(A87,【入力用】個人登録票!$A$59:$P$127,5,FALSE)),"",VLOOKUP(A87,【入力用】個人登録票!$A$59:$P$127,5,FALSE))</f>
        <v/>
      </c>
      <c r="F87" s="569" t="str">
        <f>IF(ISERROR(VLOOKUP(A87,【入力用】個人登録票!$A$21:$P$50,6,FALSE)),"",VLOOKUP(A87,【入力用】個人登録票!$A$21:$P$50,6,FALSE)) &amp; IF(ISERROR(VLOOKUP(A87,【入力用】個人登録票!$A$59:$P$127,6,FALSE)),"",VLOOKUP(A87,【入力用】個人登録票!$A$59:$P$127,6,FALSE))</f>
        <v/>
      </c>
      <c r="G87" s="568"/>
      <c r="H87" s="293" t="str">
        <f>IF(ISERROR(VLOOKUP(A87,【入力用】個人登録票!$A$21:$P$50,8,FALSE)),"",VLOOKUP(A87,【入力用】個人登録票!$A$21:$P$50,8,FALSE)) &amp; IF(ISERROR(VLOOKUP(A87,【入力用】個人登録票!$A$59:$P$127,8,FALSE)),"",VLOOKUP(A87,【入力用】個人登録票!$A$59:$P$127,8,FALSE))</f>
        <v/>
      </c>
      <c r="I87" s="292" t="str">
        <f>IF(ISERROR(VLOOKUP(A87,【入力用】個人登録票!$A$21:$P$50,9,FALSE)),"",VLOOKUP(A87,【入力用】個人登録票!$A$21:$P$50,9,FALSE)) &amp; IF(ISERROR(VLOOKUP(A87,【入力用】個人登録票!$A$59:$P$127,9,FALSE)),"",VLOOKUP(A87,【入力用】個人登録票!$A$59:$P$127,9,FALSE))</f>
        <v/>
      </c>
      <c r="J87" s="570" t="str">
        <f>IF(ISERROR(VLOOKUP(A87,【入力用】個人登録票!$A$21:$P$50,10,FALSE)),"",VLOOKUP(A87,【入力用】個人登録票!$A$21:$P$50,10,FALSE)) &amp; IF(ISERROR(VLOOKUP(A87,【入力用】個人登録票!$A$59:$P$127,10,FALSE)),"",VLOOKUP(A87,【入力用】個人登録票!$A$59:$P$127,10,FALSE))</f>
        <v/>
      </c>
      <c r="K87" s="571"/>
      <c r="L87" s="294" t="str">
        <f>TEXT(IF(ISERROR(VLOOKUP(A87,【入力用】個人登録票!$A$21:$P$50,12,FALSE)),"",VLOOKUP(A87,【入力用】個人登録票!$A$21:$P$50,12,FALSE)) &amp; IF(ISERROR(VLOOKUP(A87,【入力用】個人登録票!$A$59:$P$127,12,FALSE)),"",VLOOKUP(A87,【入力用】個人登録票!$A$59:$P$127,12,FALSE)),"ge.m.d")</f>
        <v/>
      </c>
      <c r="M87" s="295" t="str">
        <f>IF(ISERROR(VLOOKUP(A87,【入力用】個人登録票!$A$21:$P$50,13,FALSE)),"",VLOOKUP(A87,【入力用】個人登録票!$A$21:$P$50,13,FALSE)) &amp; IF(ISERROR(VLOOKUP(A87,【入力用】個人登録票!$A$59:$P$127,13,FALSE)),"",VLOOKUP(A87,【入力用】個人登録票!$A$59:$P$127,13,FALSE))</f>
        <v/>
      </c>
      <c r="N87" s="296" t="str">
        <f>IF(ISERROR(VLOOKUP(A87,【入力用】個人登録票!$A$21:$P$50,14,FALSE)),"",VLOOKUP(A87,【入力用】個人登録票!$A$21:$P$50,14,FALSE)) &amp; IF(ISERROR(VLOOKUP(A87,【入力用】個人登録票!$A$59:$P$127,14,FALSE)),"",VLOOKUP(A87,【入力用】個人登録票!$A$59:$P$127,14,FALSE))</f>
        <v/>
      </c>
      <c r="O87" s="297" t="str">
        <f>IF(ISERROR(VLOOKUP(A87,【入力用】個人登録票!$A$21:$P$50,15,FALSE)),"",VLOOKUP(A87,【入力用】個人登録票!$A$21:$P$50,15,FALSE)) &amp; IF(ISERROR(VLOOKUP(A87,【入力用】個人登録票!$A$59:$P$127,15,FALSE)),"",VLOOKUP(A87,【入力用】個人登録票!$A$59:$P$127,15,FALSE))</f>
        <v/>
      </c>
      <c r="P87" s="298" t="str">
        <f>IF(ISERROR(VLOOKUP(A87,【入力用】個人登録票!$A$21:$P$50,16,FALSE)),"",VLOOKUP(A87,【入力用】個人登録票!$A$21:$P$50,16,FALSE)) &amp; IF(ISERROR(VLOOKUP(A87,【入力用】個人登録票!$A$59:$P$127,16,FALSE)),"",VLOOKUP(A87,【入力用】個人登録票!$A$59:$P$127,16,FALSE))</f>
        <v/>
      </c>
      <c r="R87" s="215">
        <f>IF(ISERROR(VLOOKUP(A87,【入力用】個人登録票!$A$59:$R$127,18,FALSE)),"",VLOOKUP(A87,【入力用】個人登録票!$A$59:$R$127,18,FALSE))</f>
        <v>0</v>
      </c>
    </row>
    <row r="88" spans="1:18" ht="19.5" customHeight="1">
      <c r="A88" s="289" t="str">
        <f>【入力用】個人登録票!A88</f>
        <v>60</v>
      </c>
      <c r="B88" s="290" t="str">
        <f>IF(ISERROR(VLOOKUP(A88,【入力用】個人登録票!$A$21:$P$50,2,FALSE)),"",VLOOKUP(A88,【入力用】個人登録票!$A$21:$P$50,2,FALSE)) &amp; IF(ISERROR(VLOOKUP(A88,【入力用】個人登録票!$A$59:$P$127,2,FALSE)),"",VLOOKUP(A88,【入力用】個人登録票!$A$59:$P$127,2,FALSE))</f>
        <v/>
      </c>
      <c r="C88" s="567" t="str">
        <f>IF(ISERROR(VLOOKUP(A88,【入力用】個人登録票!$A$21:$P$50,3,FALSE)),"",VLOOKUP(A88,【入力用】個人登録票!$A$21:$P$50,3,FALSE)) &amp; IF(ISERROR(VLOOKUP(A88,【入力用】個人登録票!$A$59:$P$127,3,FALSE)),"",VLOOKUP(A88,【入力用】個人登録票!$A$59:$P$127,3,FALSE))</f>
        <v/>
      </c>
      <c r="D88" s="568"/>
      <c r="E88" s="291" t="str">
        <f>IF(ISERROR(VLOOKUP(A88,【入力用】個人登録票!$A$21:$P$50,5,FALSE)),"",VLOOKUP(A88,【入力用】個人登録票!$A$21:$P$50,5,FALSE)) &amp; IF(ISERROR(VLOOKUP(A88,【入力用】個人登録票!$A$59:$P$127,5,FALSE)),"",VLOOKUP(A88,【入力用】個人登録票!$A$59:$P$127,5,FALSE))</f>
        <v/>
      </c>
      <c r="F88" s="569" t="str">
        <f>IF(ISERROR(VLOOKUP(A88,【入力用】個人登録票!$A$21:$P$50,6,FALSE)),"",VLOOKUP(A88,【入力用】個人登録票!$A$21:$P$50,6,FALSE)) &amp; IF(ISERROR(VLOOKUP(A88,【入力用】個人登録票!$A$59:$P$127,6,FALSE)),"",VLOOKUP(A88,【入力用】個人登録票!$A$59:$P$127,6,FALSE))</f>
        <v/>
      </c>
      <c r="G88" s="568"/>
      <c r="H88" s="293" t="str">
        <f>IF(ISERROR(VLOOKUP(A88,【入力用】個人登録票!$A$21:$P$50,8,FALSE)),"",VLOOKUP(A88,【入力用】個人登録票!$A$21:$P$50,8,FALSE)) &amp; IF(ISERROR(VLOOKUP(A88,【入力用】個人登録票!$A$59:$P$127,8,FALSE)),"",VLOOKUP(A88,【入力用】個人登録票!$A$59:$P$127,8,FALSE))</f>
        <v/>
      </c>
      <c r="I88" s="292" t="str">
        <f>IF(ISERROR(VLOOKUP(A88,【入力用】個人登録票!$A$21:$P$50,9,FALSE)),"",VLOOKUP(A88,【入力用】個人登録票!$A$21:$P$50,9,FALSE)) &amp; IF(ISERROR(VLOOKUP(A88,【入力用】個人登録票!$A$59:$P$127,9,FALSE)),"",VLOOKUP(A88,【入力用】個人登録票!$A$59:$P$127,9,FALSE))</f>
        <v/>
      </c>
      <c r="J88" s="570" t="str">
        <f>IF(ISERROR(VLOOKUP(A88,【入力用】個人登録票!$A$21:$P$50,10,FALSE)),"",VLOOKUP(A88,【入力用】個人登録票!$A$21:$P$50,10,FALSE)) &amp; IF(ISERROR(VLOOKUP(A88,【入力用】個人登録票!$A$59:$P$127,10,FALSE)),"",VLOOKUP(A88,【入力用】個人登録票!$A$59:$P$127,10,FALSE))</f>
        <v/>
      </c>
      <c r="K88" s="571"/>
      <c r="L88" s="294" t="str">
        <f>TEXT(IF(ISERROR(VLOOKUP(A88,【入力用】個人登録票!$A$21:$P$50,12,FALSE)),"",VLOOKUP(A88,【入力用】個人登録票!$A$21:$P$50,12,FALSE)) &amp; IF(ISERROR(VLOOKUP(A88,【入力用】個人登録票!$A$59:$P$127,12,FALSE)),"",VLOOKUP(A88,【入力用】個人登録票!$A$59:$P$127,12,FALSE)),"ge.m.d")</f>
        <v/>
      </c>
      <c r="M88" s="295" t="str">
        <f>IF(ISERROR(VLOOKUP(A88,【入力用】個人登録票!$A$21:$P$50,13,FALSE)),"",VLOOKUP(A88,【入力用】個人登録票!$A$21:$P$50,13,FALSE)) &amp; IF(ISERROR(VLOOKUP(A88,【入力用】個人登録票!$A$59:$P$127,13,FALSE)),"",VLOOKUP(A88,【入力用】個人登録票!$A$59:$P$127,13,FALSE))</f>
        <v/>
      </c>
      <c r="N88" s="296" t="str">
        <f>IF(ISERROR(VLOOKUP(A88,【入力用】個人登録票!$A$21:$P$50,14,FALSE)),"",VLOOKUP(A88,【入力用】個人登録票!$A$21:$P$50,14,FALSE)) &amp; IF(ISERROR(VLOOKUP(A88,【入力用】個人登録票!$A$59:$P$127,14,FALSE)),"",VLOOKUP(A88,【入力用】個人登録票!$A$59:$P$127,14,FALSE))</f>
        <v/>
      </c>
      <c r="O88" s="297" t="str">
        <f>IF(ISERROR(VLOOKUP(A88,【入力用】個人登録票!$A$21:$P$50,15,FALSE)),"",VLOOKUP(A88,【入力用】個人登録票!$A$21:$P$50,15,FALSE)) &amp; IF(ISERROR(VLOOKUP(A88,【入力用】個人登録票!$A$59:$P$127,15,FALSE)),"",VLOOKUP(A88,【入力用】個人登録票!$A$59:$P$127,15,FALSE))</f>
        <v/>
      </c>
      <c r="P88" s="298" t="str">
        <f>IF(ISERROR(VLOOKUP(A88,【入力用】個人登録票!$A$21:$P$50,16,FALSE)),"",VLOOKUP(A88,【入力用】個人登録票!$A$21:$P$50,16,FALSE)) &amp; IF(ISERROR(VLOOKUP(A88,【入力用】個人登録票!$A$59:$P$127,16,FALSE)),"",VLOOKUP(A88,【入力用】個人登録票!$A$59:$P$127,16,FALSE))</f>
        <v/>
      </c>
      <c r="R88" s="215">
        <f>IF(ISERROR(VLOOKUP(A88,【入力用】個人登録票!$A$59:$R$127,18,FALSE)),"",VLOOKUP(A88,【入力用】個人登録票!$A$59:$R$127,18,FALSE))</f>
        <v>0</v>
      </c>
    </row>
    <row r="89" spans="1:18" ht="19.5" customHeight="1">
      <c r="A89" s="289" t="str">
        <f>【入力用】個人登録票!A89</f>
        <v>61</v>
      </c>
      <c r="B89" s="290" t="str">
        <f>IF(ISERROR(VLOOKUP(A89,【入力用】個人登録票!$A$21:$P$50,2,FALSE)),"",VLOOKUP(A89,【入力用】個人登録票!$A$21:$P$50,2,FALSE)) &amp; IF(ISERROR(VLOOKUP(A89,【入力用】個人登録票!$A$59:$P$127,2,FALSE)),"",VLOOKUP(A89,【入力用】個人登録票!$A$59:$P$127,2,FALSE))</f>
        <v/>
      </c>
      <c r="C89" s="567" t="str">
        <f>IF(ISERROR(VLOOKUP(A89,【入力用】個人登録票!$A$21:$P$50,3,FALSE)),"",VLOOKUP(A89,【入力用】個人登録票!$A$21:$P$50,3,FALSE)) &amp; IF(ISERROR(VLOOKUP(A89,【入力用】個人登録票!$A$59:$P$127,3,FALSE)),"",VLOOKUP(A89,【入力用】個人登録票!$A$59:$P$127,3,FALSE))</f>
        <v/>
      </c>
      <c r="D89" s="568"/>
      <c r="E89" s="291" t="str">
        <f>IF(ISERROR(VLOOKUP(A89,【入力用】個人登録票!$A$21:$P$50,5,FALSE)),"",VLOOKUP(A89,【入力用】個人登録票!$A$21:$P$50,5,FALSE)) &amp; IF(ISERROR(VLOOKUP(A89,【入力用】個人登録票!$A$59:$P$127,5,FALSE)),"",VLOOKUP(A89,【入力用】個人登録票!$A$59:$P$127,5,FALSE))</f>
        <v/>
      </c>
      <c r="F89" s="569" t="str">
        <f>IF(ISERROR(VLOOKUP(A89,【入力用】個人登録票!$A$21:$P$50,6,FALSE)),"",VLOOKUP(A89,【入力用】個人登録票!$A$21:$P$50,6,FALSE)) &amp; IF(ISERROR(VLOOKUP(A89,【入力用】個人登録票!$A$59:$P$127,6,FALSE)),"",VLOOKUP(A89,【入力用】個人登録票!$A$59:$P$127,6,FALSE))</f>
        <v/>
      </c>
      <c r="G89" s="568"/>
      <c r="H89" s="293" t="str">
        <f>IF(ISERROR(VLOOKUP(A89,【入力用】個人登録票!$A$21:$P$50,8,FALSE)),"",VLOOKUP(A89,【入力用】個人登録票!$A$21:$P$50,8,FALSE)) &amp; IF(ISERROR(VLOOKUP(A89,【入力用】個人登録票!$A$59:$P$127,8,FALSE)),"",VLOOKUP(A89,【入力用】個人登録票!$A$59:$P$127,8,FALSE))</f>
        <v/>
      </c>
      <c r="I89" s="292" t="str">
        <f>IF(ISERROR(VLOOKUP(A89,【入力用】個人登録票!$A$21:$P$50,9,FALSE)),"",VLOOKUP(A89,【入力用】個人登録票!$A$21:$P$50,9,FALSE)) &amp; IF(ISERROR(VLOOKUP(A89,【入力用】個人登録票!$A$59:$P$127,9,FALSE)),"",VLOOKUP(A89,【入力用】個人登録票!$A$59:$P$127,9,FALSE))</f>
        <v/>
      </c>
      <c r="J89" s="570" t="str">
        <f>IF(ISERROR(VLOOKUP(A89,【入力用】個人登録票!$A$21:$P$50,10,FALSE)),"",VLOOKUP(A89,【入力用】個人登録票!$A$21:$P$50,10,FALSE)) &amp; IF(ISERROR(VLOOKUP(A89,【入力用】個人登録票!$A$59:$P$127,10,FALSE)),"",VLOOKUP(A89,【入力用】個人登録票!$A$59:$P$127,10,FALSE))</f>
        <v/>
      </c>
      <c r="K89" s="571"/>
      <c r="L89" s="294" t="str">
        <f>TEXT(IF(ISERROR(VLOOKUP(A89,【入力用】個人登録票!$A$21:$P$50,12,FALSE)),"",VLOOKUP(A89,【入力用】個人登録票!$A$21:$P$50,12,FALSE)) &amp; IF(ISERROR(VLOOKUP(A89,【入力用】個人登録票!$A$59:$P$127,12,FALSE)),"",VLOOKUP(A89,【入力用】個人登録票!$A$59:$P$127,12,FALSE)),"ge.m.d")</f>
        <v/>
      </c>
      <c r="M89" s="295" t="str">
        <f>IF(ISERROR(VLOOKUP(A89,【入力用】個人登録票!$A$21:$P$50,13,FALSE)),"",VLOOKUP(A89,【入力用】個人登録票!$A$21:$P$50,13,FALSE)) &amp; IF(ISERROR(VLOOKUP(A89,【入力用】個人登録票!$A$59:$P$127,13,FALSE)),"",VLOOKUP(A89,【入力用】個人登録票!$A$59:$P$127,13,FALSE))</f>
        <v/>
      </c>
      <c r="N89" s="296" t="str">
        <f>IF(ISERROR(VLOOKUP(A89,【入力用】個人登録票!$A$21:$P$50,14,FALSE)),"",VLOOKUP(A89,【入力用】個人登録票!$A$21:$P$50,14,FALSE)) &amp; IF(ISERROR(VLOOKUP(A89,【入力用】個人登録票!$A$59:$P$127,14,FALSE)),"",VLOOKUP(A89,【入力用】個人登録票!$A$59:$P$127,14,FALSE))</f>
        <v/>
      </c>
      <c r="O89" s="297" t="str">
        <f>IF(ISERROR(VLOOKUP(A89,【入力用】個人登録票!$A$21:$P$50,15,FALSE)),"",VLOOKUP(A89,【入力用】個人登録票!$A$21:$P$50,15,FALSE)) &amp; IF(ISERROR(VLOOKUP(A89,【入力用】個人登録票!$A$59:$P$127,15,FALSE)),"",VLOOKUP(A89,【入力用】個人登録票!$A$59:$P$127,15,FALSE))</f>
        <v/>
      </c>
      <c r="P89" s="298" t="str">
        <f>IF(ISERROR(VLOOKUP(A89,【入力用】個人登録票!$A$21:$P$50,16,FALSE)),"",VLOOKUP(A89,【入力用】個人登録票!$A$21:$P$50,16,FALSE)) &amp; IF(ISERROR(VLOOKUP(A89,【入力用】個人登録票!$A$59:$P$127,16,FALSE)),"",VLOOKUP(A89,【入力用】個人登録票!$A$59:$P$127,16,FALSE))</f>
        <v/>
      </c>
      <c r="R89" s="215">
        <f>IF(ISERROR(VLOOKUP(A89,【入力用】個人登録票!$A$59:$R$127,18,FALSE)),"",VLOOKUP(A89,【入力用】個人登録票!$A$59:$R$127,18,FALSE))</f>
        <v>0</v>
      </c>
    </row>
    <row r="90" spans="1:18" ht="19.5" customHeight="1">
      <c r="A90" s="289" t="str">
        <f>【入力用】個人登録票!A90</f>
        <v>62</v>
      </c>
      <c r="B90" s="290" t="str">
        <f>IF(ISERROR(VLOOKUP(A90,【入力用】個人登録票!$A$21:$P$50,2,FALSE)),"",VLOOKUP(A90,【入力用】個人登録票!$A$21:$P$50,2,FALSE)) &amp; IF(ISERROR(VLOOKUP(A90,【入力用】個人登録票!$A$59:$P$127,2,FALSE)),"",VLOOKUP(A90,【入力用】個人登録票!$A$59:$P$127,2,FALSE))</f>
        <v/>
      </c>
      <c r="C90" s="567" t="str">
        <f>IF(ISERROR(VLOOKUP(A90,【入力用】個人登録票!$A$21:$P$50,3,FALSE)),"",VLOOKUP(A90,【入力用】個人登録票!$A$21:$P$50,3,FALSE)) &amp; IF(ISERROR(VLOOKUP(A90,【入力用】個人登録票!$A$59:$P$127,3,FALSE)),"",VLOOKUP(A90,【入力用】個人登録票!$A$59:$P$127,3,FALSE))</f>
        <v/>
      </c>
      <c r="D90" s="568"/>
      <c r="E90" s="291" t="str">
        <f>IF(ISERROR(VLOOKUP(A90,【入力用】個人登録票!$A$21:$P$50,5,FALSE)),"",VLOOKUP(A90,【入力用】個人登録票!$A$21:$P$50,5,FALSE)) &amp; IF(ISERROR(VLOOKUP(A90,【入力用】個人登録票!$A$59:$P$127,5,FALSE)),"",VLOOKUP(A90,【入力用】個人登録票!$A$59:$P$127,5,FALSE))</f>
        <v/>
      </c>
      <c r="F90" s="569" t="str">
        <f>IF(ISERROR(VLOOKUP(A90,【入力用】個人登録票!$A$21:$P$50,6,FALSE)),"",VLOOKUP(A90,【入力用】個人登録票!$A$21:$P$50,6,FALSE)) &amp; IF(ISERROR(VLOOKUP(A90,【入力用】個人登録票!$A$59:$P$127,6,FALSE)),"",VLOOKUP(A90,【入力用】個人登録票!$A$59:$P$127,6,FALSE))</f>
        <v/>
      </c>
      <c r="G90" s="568"/>
      <c r="H90" s="293" t="str">
        <f>IF(ISERROR(VLOOKUP(A90,【入力用】個人登録票!$A$21:$P$50,8,FALSE)),"",VLOOKUP(A90,【入力用】個人登録票!$A$21:$P$50,8,FALSE)) &amp; IF(ISERROR(VLOOKUP(A90,【入力用】個人登録票!$A$59:$P$127,8,FALSE)),"",VLOOKUP(A90,【入力用】個人登録票!$A$59:$P$127,8,FALSE))</f>
        <v/>
      </c>
      <c r="I90" s="292" t="str">
        <f>IF(ISERROR(VLOOKUP(A90,【入力用】個人登録票!$A$21:$P$50,9,FALSE)),"",VLOOKUP(A90,【入力用】個人登録票!$A$21:$P$50,9,FALSE)) &amp; IF(ISERROR(VLOOKUP(A90,【入力用】個人登録票!$A$59:$P$127,9,FALSE)),"",VLOOKUP(A90,【入力用】個人登録票!$A$59:$P$127,9,FALSE))</f>
        <v/>
      </c>
      <c r="J90" s="570" t="str">
        <f>IF(ISERROR(VLOOKUP(A90,【入力用】個人登録票!$A$21:$P$50,10,FALSE)),"",VLOOKUP(A90,【入力用】個人登録票!$A$21:$P$50,10,FALSE)) &amp; IF(ISERROR(VLOOKUP(A90,【入力用】個人登録票!$A$59:$P$127,10,FALSE)),"",VLOOKUP(A90,【入力用】個人登録票!$A$59:$P$127,10,FALSE))</f>
        <v/>
      </c>
      <c r="K90" s="571"/>
      <c r="L90" s="294" t="str">
        <f>TEXT(IF(ISERROR(VLOOKUP(A90,【入力用】個人登録票!$A$21:$P$50,12,FALSE)),"",VLOOKUP(A90,【入力用】個人登録票!$A$21:$P$50,12,FALSE)) &amp; IF(ISERROR(VLOOKUP(A90,【入力用】個人登録票!$A$59:$P$127,12,FALSE)),"",VLOOKUP(A90,【入力用】個人登録票!$A$59:$P$127,12,FALSE)),"ge.m.d")</f>
        <v/>
      </c>
      <c r="M90" s="295" t="str">
        <f>IF(ISERROR(VLOOKUP(A90,【入力用】個人登録票!$A$21:$P$50,13,FALSE)),"",VLOOKUP(A90,【入力用】個人登録票!$A$21:$P$50,13,FALSE)) &amp; IF(ISERROR(VLOOKUP(A90,【入力用】個人登録票!$A$59:$P$127,13,FALSE)),"",VLOOKUP(A90,【入力用】個人登録票!$A$59:$P$127,13,FALSE))</f>
        <v/>
      </c>
      <c r="N90" s="296" t="str">
        <f>IF(ISERROR(VLOOKUP(A90,【入力用】個人登録票!$A$21:$P$50,14,FALSE)),"",VLOOKUP(A90,【入力用】個人登録票!$A$21:$P$50,14,FALSE)) &amp; IF(ISERROR(VLOOKUP(A90,【入力用】個人登録票!$A$59:$P$127,14,FALSE)),"",VLOOKUP(A90,【入力用】個人登録票!$A$59:$P$127,14,FALSE))</f>
        <v/>
      </c>
      <c r="O90" s="297" t="str">
        <f>IF(ISERROR(VLOOKUP(A90,【入力用】個人登録票!$A$21:$P$50,15,FALSE)),"",VLOOKUP(A90,【入力用】個人登録票!$A$21:$P$50,15,FALSE)) &amp; IF(ISERROR(VLOOKUP(A90,【入力用】個人登録票!$A$59:$P$127,15,FALSE)),"",VLOOKUP(A90,【入力用】個人登録票!$A$59:$P$127,15,FALSE))</f>
        <v/>
      </c>
      <c r="P90" s="298" t="str">
        <f>IF(ISERROR(VLOOKUP(A90,【入力用】個人登録票!$A$21:$P$50,16,FALSE)),"",VLOOKUP(A90,【入力用】個人登録票!$A$21:$P$50,16,FALSE)) &amp; IF(ISERROR(VLOOKUP(A90,【入力用】個人登録票!$A$59:$P$127,16,FALSE)),"",VLOOKUP(A90,【入力用】個人登録票!$A$59:$P$127,16,FALSE))</f>
        <v/>
      </c>
      <c r="R90" s="215">
        <f>IF(ISERROR(VLOOKUP(A90,【入力用】個人登録票!$A$59:$R$127,18,FALSE)),"",VLOOKUP(A90,【入力用】個人登録票!$A$59:$R$127,18,FALSE))</f>
        <v>0</v>
      </c>
    </row>
    <row r="91" spans="1:18" ht="19.5" customHeight="1">
      <c r="A91" s="289" t="str">
        <f>【入力用】個人登録票!A91</f>
        <v>63</v>
      </c>
      <c r="B91" s="290" t="str">
        <f>IF(ISERROR(VLOOKUP(A91,【入力用】個人登録票!$A$21:$P$50,2,FALSE)),"",VLOOKUP(A91,【入力用】個人登録票!$A$21:$P$50,2,FALSE)) &amp; IF(ISERROR(VLOOKUP(A91,【入力用】個人登録票!$A$59:$P$127,2,FALSE)),"",VLOOKUP(A91,【入力用】個人登録票!$A$59:$P$127,2,FALSE))</f>
        <v/>
      </c>
      <c r="C91" s="567" t="str">
        <f>IF(ISERROR(VLOOKUP(A91,【入力用】個人登録票!$A$21:$P$50,3,FALSE)),"",VLOOKUP(A91,【入力用】個人登録票!$A$21:$P$50,3,FALSE)) &amp; IF(ISERROR(VLOOKUP(A91,【入力用】個人登録票!$A$59:$P$127,3,FALSE)),"",VLOOKUP(A91,【入力用】個人登録票!$A$59:$P$127,3,FALSE))</f>
        <v/>
      </c>
      <c r="D91" s="568"/>
      <c r="E91" s="291" t="str">
        <f>IF(ISERROR(VLOOKUP(A91,【入力用】個人登録票!$A$21:$P$50,5,FALSE)),"",VLOOKUP(A91,【入力用】個人登録票!$A$21:$P$50,5,FALSE)) &amp; IF(ISERROR(VLOOKUP(A91,【入力用】個人登録票!$A$59:$P$127,5,FALSE)),"",VLOOKUP(A91,【入力用】個人登録票!$A$59:$P$127,5,FALSE))</f>
        <v/>
      </c>
      <c r="F91" s="569" t="str">
        <f>IF(ISERROR(VLOOKUP(A91,【入力用】個人登録票!$A$21:$P$50,6,FALSE)),"",VLOOKUP(A91,【入力用】個人登録票!$A$21:$P$50,6,FALSE)) &amp; IF(ISERROR(VLOOKUP(A91,【入力用】個人登録票!$A$59:$P$127,6,FALSE)),"",VLOOKUP(A91,【入力用】個人登録票!$A$59:$P$127,6,FALSE))</f>
        <v/>
      </c>
      <c r="G91" s="568"/>
      <c r="H91" s="293" t="str">
        <f>IF(ISERROR(VLOOKUP(A91,【入力用】個人登録票!$A$21:$P$50,8,FALSE)),"",VLOOKUP(A91,【入力用】個人登録票!$A$21:$P$50,8,FALSE)) &amp; IF(ISERROR(VLOOKUP(A91,【入力用】個人登録票!$A$59:$P$127,8,FALSE)),"",VLOOKUP(A91,【入力用】個人登録票!$A$59:$P$127,8,FALSE))</f>
        <v/>
      </c>
      <c r="I91" s="292" t="str">
        <f>IF(ISERROR(VLOOKUP(A91,【入力用】個人登録票!$A$21:$P$50,9,FALSE)),"",VLOOKUP(A91,【入力用】個人登録票!$A$21:$P$50,9,FALSE)) &amp; IF(ISERROR(VLOOKUP(A91,【入力用】個人登録票!$A$59:$P$127,9,FALSE)),"",VLOOKUP(A91,【入力用】個人登録票!$A$59:$P$127,9,FALSE))</f>
        <v/>
      </c>
      <c r="J91" s="570" t="str">
        <f>IF(ISERROR(VLOOKUP(A91,【入力用】個人登録票!$A$21:$P$50,10,FALSE)),"",VLOOKUP(A91,【入力用】個人登録票!$A$21:$P$50,10,FALSE)) &amp; IF(ISERROR(VLOOKUP(A91,【入力用】個人登録票!$A$59:$P$127,10,FALSE)),"",VLOOKUP(A91,【入力用】個人登録票!$A$59:$P$127,10,FALSE))</f>
        <v/>
      </c>
      <c r="K91" s="571"/>
      <c r="L91" s="294" t="str">
        <f>TEXT(IF(ISERROR(VLOOKUP(A91,【入力用】個人登録票!$A$21:$P$50,12,FALSE)),"",VLOOKUP(A91,【入力用】個人登録票!$A$21:$P$50,12,FALSE)) &amp; IF(ISERROR(VLOOKUP(A91,【入力用】個人登録票!$A$59:$P$127,12,FALSE)),"",VLOOKUP(A91,【入力用】個人登録票!$A$59:$P$127,12,FALSE)),"ge.m.d")</f>
        <v/>
      </c>
      <c r="M91" s="295" t="str">
        <f>IF(ISERROR(VLOOKUP(A91,【入力用】個人登録票!$A$21:$P$50,13,FALSE)),"",VLOOKUP(A91,【入力用】個人登録票!$A$21:$P$50,13,FALSE)) &amp; IF(ISERROR(VLOOKUP(A91,【入力用】個人登録票!$A$59:$P$127,13,FALSE)),"",VLOOKUP(A91,【入力用】個人登録票!$A$59:$P$127,13,FALSE))</f>
        <v/>
      </c>
      <c r="N91" s="296" t="str">
        <f>IF(ISERROR(VLOOKUP(A91,【入力用】個人登録票!$A$21:$P$50,14,FALSE)),"",VLOOKUP(A91,【入力用】個人登録票!$A$21:$P$50,14,FALSE)) &amp; IF(ISERROR(VLOOKUP(A91,【入力用】個人登録票!$A$59:$P$127,14,FALSE)),"",VLOOKUP(A91,【入力用】個人登録票!$A$59:$P$127,14,FALSE))</f>
        <v/>
      </c>
      <c r="O91" s="297" t="str">
        <f>IF(ISERROR(VLOOKUP(A91,【入力用】個人登録票!$A$21:$P$50,15,FALSE)),"",VLOOKUP(A91,【入力用】個人登録票!$A$21:$P$50,15,FALSE)) &amp; IF(ISERROR(VLOOKUP(A91,【入力用】個人登録票!$A$59:$P$127,15,FALSE)),"",VLOOKUP(A91,【入力用】個人登録票!$A$59:$P$127,15,FALSE))</f>
        <v/>
      </c>
      <c r="P91" s="298" t="str">
        <f>IF(ISERROR(VLOOKUP(A91,【入力用】個人登録票!$A$21:$P$50,16,FALSE)),"",VLOOKUP(A91,【入力用】個人登録票!$A$21:$P$50,16,FALSE)) &amp; IF(ISERROR(VLOOKUP(A91,【入力用】個人登録票!$A$59:$P$127,16,FALSE)),"",VLOOKUP(A91,【入力用】個人登録票!$A$59:$P$127,16,FALSE))</f>
        <v/>
      </c>
      <c r="R91" s="215">
        <f>IF(ISERROR(VLOOKUP(A91,【入力用】個人登録票!$A$59:$R$127,18,FALSE)),"",VLOOKUP(A91,【入力用】個人登録票!$A$59:$R$127,18,FALSE))</f>
        <v>0</v>
      </c>
    </row>
    <row r="92" spans="1:18" ht="19.5" customHeight="1">
      <c r="A92" s="289" t="str">
        <f>【入力用】個人登録票!A92</f>
        <v>64</v>
      </c>
      <c r="B92" s="290" t="str">
        <f>IF(ISERROR(VLOOKUP(A92,【入力用】個人登録票!$A$21:$P$50,2,FALSE)),"",VLOOKUP(A92,【入力用】個人登録票!$A$21:$P$50,2,FALSE)) &amp; IF(ISERROR(VLOOKUP(A92,【入力用】個人登録票!$A$59:$P$127,2,FALSE)),"",VLOOKUP(A92,【入力用】個人登録票!$A$59:$P$127,2,FALSE))</f>
        <v/>
      </c>
      <c r="C92" s="567" t="str">
        <f>IF(ISERROR(VLOOKUP(A92,【入力用】個人登録票!$A$21:$P$50,3,FALSE)),"",VLOOKUP(A92,【入力用】個人登録票!$A$21:$P$50,3,FALSE)) &amp; IF(ISERROR(VLOOKUP(A92,【入力用】個人登録票!$A$59:$P$127,3,FALSE)),"",VLOOKUP(A92,【入力用】個人登録票!$A$59:$P$127,3,FALSE))</f>
        <v/>
      </c>
      <c r="D92" s="568"/>
      <c r="E92" s="291" t="str">
        <f>IF(ISERROR(VLOOKUP(A92,【入力用】個人登録票!$A$21:$P$50,5,FALSE)),"",VLOOKUP(A92,【入力用】個人登録票!$A$21:$P$50,5,FALSE)) &amp; IF(ISERROR(VLOOKUP(A92,【入力用】個人登録票!$A$59:$P$127,5,FALSE)),"",VLOOKUP(A92,【入力用】個人登録票!$A$59:$P$127,5,FALSE))</f>
        <v/>
      </c>
      <c r="F92" s="569" t="str">
        <f>IF(ISERROR(VLOOKUP(A92,【入力用】個人登録票!$A$21:$P$50,6,FALSE)),"",VLOOKUP(A92,【入力用】個人登録票!$A$21:$P$50,6,FALSE)) &amp; IF(ISERROR(VLOOKUP(A92,【入力用】個人登録票!$A$59:$P$127,6,FALSE)),"",VLOOKUP(A92,【入力用】個人登録票!$A$59:$P$127,6,FALSE))</f>
        <v/>
      </c>
      <c r="G92" s="568"/>
      <c r="H92" s="293" t="str">
        <f>IF(ISERROR(VLOOKUP(A92,【入力用】個人登録票!$A$21:$P$50,8,FALSE)),"",VLOOKUP(A92,【入力用】個人登録票!$A$21:$P$50,8,FALSE)) &amp; IF(ISERROR(VLOOKUP(A92,【入力用】個人登録票!$A$59:$P$127,8,FALSE)),"",VLOOKUP(A92,【入力用】個人登録票!$A$59:$P$127,8,FALSE))</f>
        <v/>
      </c>
      <c r="I92" s="292" t="str">
        <f>IF(ISERROR(VLOOKUP(A92,【入力用】個人登録票!$A$21:$P$50,9,FALSE)),"",VLOOKUP(A92,【入力用】個人登録票!$A$21:$P$50,9,FALSE)) &amp; IF(ISERROR(VLOOKUP(A92,【入力用】個人登録票!$A$59:$P$127,9,FALSE)),"",VLOOKUP(A92,【入力用】個人登録票!$A$59:$P$127,9,FALSE))</f>
        <v/>
      </c>
      <c r="J92" s="570" t="str">
        <f>IF(ISERROR(VLOOKUP(A92,【入力用】個人登録票!$A$21:$P$50,10,FALSE)),"",VLOOKUP(A92,【入力用】個人登録票!$A$21:$P$50,10,FALSE)) &amp; IF(ISERROR(VLOOKUP(A92,【入力用】個人登録票!$A$59:$P$127,10,FALSE)),"",VLOOKUP(A92,【入力用】個人登録票!$A$59:$P$127,10,FALSE))</f>
        <v/>
      </c>
      <c r="K92" s="571"/>
      <c r="L92" s="294" t="str">
        <f>TEXT(IF(ISERROR(VLOOKUP(A92,【入力用】個人登録票!$A$21:$P$50,12,FALSE)),"",VLOOKUP(A92,【入力用】個人登録票!$A$21:$P$50,12,FALSE)) &amp; IF(ISERROR(VLOOKUP(A92,【入力用】個人登録票!$A$59:$P$127,12,FALSE)),"",VLOOKUP(A92,【入力用】個人登録票!$A$59:$P$127,12,FALSE)),"ge.m.d")</f>
        <v/>
      </c>
      <c r="M92" s="295" t="str">
        <f>IF(ISERROR(VLOOKUP(A92,【入力用】個人登録票!$A$21:$P$50,13,FALSE)),"",VLOOKUP(A92,【入力用】個人登録票!$A$21:$P$50,13,FALSE)) &amp; IF(ISERROR(VLOOKUP(A92,【入力用】個人登録票!$A$59:$P$127,13,FALSE)),"",VLOOKUP(A92,【入力用】個人登録票!$A$59:$P$127,13,FALSE))</f>
        <v/>
      </c>
      <c r="N92" s="296" t="str">
        <f>IF(ISERROR(VLOOKUP(A92,【入力用】個人登録票!$A$21:$P$50,14,FALSE)),"",VLOOKUP(A92,【入力用】個人登録票!$A$21:$P$50,14,FALSE)) &amp; IF(ISERROR(VLOOKUP(A92,【入力用】個人登録票!$A$59:$P$127,14,FALSE)),"",VLOOKUP(A92,【入力用】個人登録票!$A$59:$P$127,14,FALSE))</f>
        <v/>
      </c>
      <c r="O92" s="297" t="str">
        <f>IF(ISERROR(VLOOKUP(A92,【入力用】個人登録票!$A$21:$P$50,15,FALSE)),"",VLOOKUP(A92,【入力用】個人登録票!$A$21:$P$50,15,FALSE)) &amp; IF(ISERROR(VLOOKUP(A92,【入力用】個人登録票!$A$59:$P$127,15,FALSE)),"",VLOOKUP(A92,【入力用】個人登録票!$A$59:$P$127,15,FALSE))</f>
        <v/>
      </c>
      <c r="P92" s="298" t="str">
        <f>IF(ISERROR(VLOOKUP(A92,【入力用】個人登録票!$A$21:$P$50,16,FALSE)),"",VLOOKUP(A92,【入力用】個人登録票!$A$21:$P$50,16,FALSE)) &amp; IF(ISERROR(VLOOKUP(A92,【入力用】個人登録票!$A$59:$P$127,16,FALSE)),"",VLOOKUP(A92,【入力用】個人登録票!$A$59:$P$127,16,FALSE))</f>
        <v/>
      </c>
      <c r="R92" s="215">
        <f>IF(ISERROR(VLOOKUP(A92,【入力用】個人登録票!$A$59:$R$127,18,FALSE)),"",VLOOKUP(A92,【入力用】個人登録票!$A$59:$R$127,18,FALSE))</f>
        <v>0</v>
      </c>
    </row>
    <row r="93" spans="1:18" ht="19.5" customHeight="1">
      <c r="A93" s="289" t="str">
        <f>【入力用】個人登録票!A93</f>
        <v>65</v>
      </c>
      <c r="B93" s="290" t="str">
        <f>IF(ISERROR(VLOOKUP(A93,【入力用】個人登録票!$A$21:$P$50,2,FALSE)),"",VLOOKUP(A93,【入力用】個人登録票!$A$21:$P$50,2,FALSE)) &amp; IF(ISERROR(VLOOKUP(A93,【入力用】個人登録票!$A$59:$P$127,2,FALSE)),"",VLOOKUP(A93,【入力用】個人登録票!$A$59:$P$127,2,FALSE))</f>
        <v/>
      </c>
      <c r="C93" s="567" t="str">
        <f>IF(ISERROR(VLOOKUP(A93,【入力用】個人登録票!$A$21:$P$50,3,FALSE)),"",VLOOKUP(A93,【入力用】個人登録票!$A$21:$P$50,3,FALSE)) &amp; IF(ISERROR(VLOOKUP(A93,【入力用】個人登録票!$A$59:$P$127,3,FALSE)),"",VLOOKUP(A93,【入力用】個人登録票!$A$59:$P$127,3,FALSE))</f>
        <v/>
      </c>
      <c r="D93" s="568"/>
      <c r="E93" s="291" t="str">
        <f>IF(ISERROR(VLOOKUP(A93,【入力用】個人登録票!$A$21:$P$50,5,FALSE)),"",VLOOKUP(A93,【入力用】個人登録票!$A$21:$P$50,5,FALSE)) &amp; IF(ISERROR(VLOOKUP(A93,【入力用】個人登録票!$A$59:$P$127,5,FALSE)),"",VLOOKUP(A93,【入力用】個人登録票!$A$59:$P$127,5,FALSE))</f>
        <v/>
      </c>
      <c r="F93" s="569" t="str">
        <f>IF(ISERROR(VLOOKUP(A93,【入力用】個人登録票!$A$21:$P$50,6,FALSE)),"",VLOOKUP(A93,【入力用】個人登録票!$A$21:$P$50,6,FALSE)) &amp; IF(ISERROR(VLOOKUP(A93,【入力用】個人登録票!$A$59:$P$127,6,FALSE)),"",VLOOKUP(A93,【入力用】個人登録票!$A$59:$P$127,6,FALSE))</f>
        <v/>
      </c>
      <c r="G93" s="568"/>
      <c r="H93" s="293" t="str">
        <f>IF(ISERROR(VLOOKUP(A93,【入力用】個人登録票!$A$21:$P$50,8,FALSE)),"",VLOOKUP(A93,【入力用】個人登録票!$A$21:$P$50,8,FALSE)) &amp; IF(ISERROR(VLOOKUP(A93,【入力用】個人登録票!$A$59:$P$127,8,FALSE)),"",VLOOKUP(A93,【入力用】個人登録票!$A$59:$P$127,8,FALSE))</f>
        <v/>
      </c>
      <c r="I93" s="292" t="str">
        <f>IF(ISERROR(VLOOKUP(A93,【入力用】個人登録票!$A$21:$P$50,9,FALSE)),"",VLOOKUP(A93,【入力用】個人登録票!$A$21:$P$50,9,FALSE)) &amp; IF(ISERROR(VLOOKUP(A93,【入力用】個人登録票!$A$59:$P$127,9,FALSE)),"",VLOOKUP(A93,【入力用】個人登録票!$A$59:$P$127,9,FALSE))</f>
        <v/>
      </c>
      <c r="J93" s="570" t="str">
        <f>IF(ISERROR(VLOOKUP(A93,【入力用】個人登録票!$A$21:$P$50,10,FALSE)),"",VLOOKUP(A93,【入力用】個人登録票!$A$21:$P$50,10,FALSE)) &amp; IF(ISERROR(VLOOKUP(A93,【入力用】個人登録票!$A$59:$P$127,10,FALSE)),"",VLOOKUP(A93,【入力用】個人登録票!$A$59:$P$127,10,FALSE))</f>
        <v/>
      </c>
      <c r="K93" s="571"/>
      <c r="L93" s="294" t="str">
        <f>TEXT(IF(ISERROR(VLOOKUP(A93,【入力用】個人登録票!$A$21:$P$50,12,FALSE)),"",VLOOKUP(A93,【入力用】個人登録票!$A$21:$P$50,12,FALSE)) &amp; IF(ISERROR(VLOOKUP(A93,【入力用】個人登録票!$A$59:$P$127,12,FALSE)),"",VLOOKUP(A93,【入力用】個人登録票!$A$59:$P$127,12,FALSE)),"ge.m.d")</f>
        <v/>
      </c>
      <c r="M93" s="295" t="str">
        <f>IF(ISERROR(VLOOKUP(A93,【入力用】個人登録票!$A$21:$P$50,13,FALSE)),"",VLOOKUP(A93,【入力用】個人登録票!$A$21:$P$50,13,FALSE)) &amp; IF(ISERROR(VLOOKUP(A93,【入力用】個人登録票!$A$59:$P$127,13,FALSE)),"",VLOOKUP(A93,【入力用】個人登録票!$A$59:$P$127,13,FALSE))</f>
        <v/>
      </c>
      <c r="N93" s="296" t="str">
        <f>IF(ISERROR(VLOOKUP(A93,【入力用】個人登録票!$A$21:$P$50,14,FALSE)),"",VLOOKUP(A93,【入力用】個人登録票!$A$21:$P$50,14,FALSE)) &amp; IF(ISERROR(VLOOKUP(A93,【入力用】個人登録票!$A$59:$P$127,14,FALSE)),"",VLOOKUP(A93,【入力用】個人登録票!$A$59:$P$127,14,FALSE))</f>
        <v/>
      </c>
      <c r="O93" s="297" t="str">
        <f>IF(ISERROR(VLOOKUP(A93,【入力用】個人登録票!$A$21:$P$50,15,FALSE)),"",VLOOKUP(A93,【入力用】個人登録票!$A$21:$P$50,15,FALSE)) &amp; IF(ISERROR(VLOOKUP(A93,【入力用】個人登録票!$A$59:$P$127,15,FALSE)),"",VLOOKUP(A93,【入力用】個人登録票!$A$59:$P$127,15,FALSE))</f>
        <v/>
      </c>
      <c r="P93" s="298" t="str">
        <f>IF(ISERROR(VLOOKUP(A93,【入力用】個人登録票!$A$21:$P$50,16,FALSE)),"",VLOOKUP(A93,【入力用】個人登録票!$A$21:$P$50,16,FALSE)) &amp; IF(ISERROR(VLOOKUP(A93,【入力用】個人登録票!$A$59:$P$127,16,FALSE)),"",VLOOKUP(A93,【入力用】個人登録票!$A$59:$P$127,16,FALSE))</f>
        <v/>
      </c>
      <c r="R93" s="215">
        <f>IF(ISERROR(VLOOKUP(A93,【入力用】個人登録票!$A$59:$R$127,18,FALSE)),"",VLOOKUP(A93,【入力用】個人登録票!$A$59:$R$127,18,FALSE))</f>
        <v>0</v>
      </c>
    </row>
    <row r="94" spans="1:18" ht="19.5" customHeight="1">
      <c r="A94" s="289" t="str">
        <f>【入力用】個人登録票!A94</f>
        <v>66</v>
      </c>
      <c r="B94" s="290" t="str">
        <f>IF(ISERROR(VLOOKUP(A94,【入力用】個人登録票!$A$21:$P$50,2,FALSE)),"",VLOOKUP(A94,【入力用】個人登録票!$A$21:$P$50,2,FALSE)) &amp; IF(ISERROR(VLOOKUP(A94,【入力用】個人登録票!$A$59:$P$127,2,FALSE)),"",VLOOKUP(A94,【入力用】個人登録票!$A$59:$P$127,2,FALSE))</f>
        <v/>
      </c>
      <c r="C94" s="567" t="str">
        <f>IF(ISERROR(VLOOKUP(A94,【入力用】個人登録票!$A$21:$P$50,3,FALSE)),"",VLOOKUP(A94,【入力用】個人登録票!$A$21:$P$50,3,FALSE)) &amp; IF(ISERROR(VLOOKUP(A94,【入力用】個人登録票!$A$59:$P$127,3,FALSE)),"",VLOOKUP(A94,【入力用】個人登録票!$A$59:$P$127,3,FALSE))</f>
        <v/>
      </c>
      <c r="D94" s="568"/>
      <c r="E94" s="291" t="str">
        <f>IF(ISERROR(VLOOKUP(A94,【入力用】個人登録票!$A$21:$P$50,5,FALSE)),"",VLOOKUP(A94,【入力用】個人登録票!$A$21:$P$50,5,FALSE)) &amp; IF(ISERROR(VLOOKUP(A94,【入力用】個人登録票!$A$59:$P$127,5,FALSE)),"",VLOOKUP(A94,【入力用】個人登録票!$A$59:$P$127,5,FALSE))</f>
        <v/>
      </c>
      <c r="F94" s="569" t="str">
        <f>IF(ISERROR(VLOOKUP(A94,【入力用】個人登録票!$A$21:$P$50,6,FALSE)),"",VLOOKUP(A94,【入力用】個人登録票!$A$21:$P$50,6,FALSE)) &amp; IF(ISERROR(VLOOKUP(A94,【入力用】個人登録票!$A$59:$P$127,6,FALSE)),"",VLOOKUP(A94,【入力用】個人登録票!$A$59:$P$127,6,FALSE))</f>
        <v/>
      </c>
      <c r="G94" s="568"/>
      <c r="H94" s="293" t="str">
        <f>IF(ISERROR(VLOOKUP(A94,【入力用】個人登録票!$A$21:$P$50,8,FALSE)),"",VLOOKUP(A94,【入力用】個人登録票!$A$21:$P$50,8,FALSE)) &amp; IF(ISERROR(VLOOKUP(A94,【入力用】個人登録票!$A$59:$P$127,8,FALSE)),"",VLOOKUP(A94,【入力用】個人登録票!$A$59:$P$127,8,FALSE))</f>
        <v/>
      </c>
      <c r="I94" s="292" t="str">
        <f>IF(ISERROR(VLOOKUP(A94,【入力用】個人登録票!$A$21:$P$50,9,FALSE)),"",VLOOKUP(A94,【入力用】個人登録票!$A$21:$P$50,9,FALSE)) &amp; IF(ISERROR(VLOOKUP(A94,【入力用】個人登録票!$A$59:$P$127,9,FALSE)),"",VLOOKUP(A94,【入力用】個人登録票!$A$59:$P$127,9,FALSE))</f>
        <v/>
      </c>
      <c r="J94" s="570" t="str">
        <f>IF(ISERROR(VLOOKUP(A94,【入力用】個人登録票!$A$21:$P$50,10,FALSE)),"",VLOOKUP(A94,【入力用】個人登録票!$A$21:$P$50,10,FALSE)) &amp; IF(ISERROR(VLOOKUP(A94,【入力用】個人登録票!$A$59:$P$127,10,FALSE)),"",VLOOKUP(A94,【入力用】個人登録票!$A$59:$P$127,10,FALSE))</f>
        <v/>
      </c>
      <c r="K94" s="571"/>
      <c r="L94" s="294" t="str">
        <f>TEXT(IF(ISERROR(VLOOKUP(A94,【入力用】個人登録票!$A$21:$P$50,12,FALSE)),"",VLOOKUP(A94,【入力用】個人登録票!$A$21:$P$50,12,FALSE)) &amp; IF(ISERROR(VLOOKUP(A94,【入力用】個人登録票!$A$59:$P$127,12,FALSE)),"",VLOOKUP(A94,【入力用】個人登録票!$A$59:$P$127,12,FALSE)),"ge.m.d")</f>
        <v/>
      </c>
      <c r="M94" s="295" t="str">
        <f>IF(ISERROR(VLOOKUP(A94,【入力用】個人登録票!$A$21:$P$50,13,FALSE)),"",VLOOKUP(A94,【入力用】個人登録票!$A$21:$P$50,13,FALSE)) &amp; IF(ISERROR(VLOOKUP(A94,【入力用】個人登録票!$A$59:$P$127,13,FALSE)),"",VLOOKUP(A94,【入力用】個人登録票!$A$59:$P$127,13,FALSE))</f>
        <v/>
      </c>
      <c r="N94" s="296" t="str">
        <f>IF(ISERROR(VLOOKUP(A94,【入力用】個人登録票!$A$21:$P$50,14,FALSE)),"",VLOOKUP(A94,【入力用】個人登録票!$A$21:$P$50,14,FALSE)) &amp; IF(ISERROR(VLOOKUP(A94,【入力用】個人登録票!$A$59:$P$127,14,FALSE)),"",VLOOKUP(A94,【入力用】個人登録票!$A$59:$P$127,14,FALSE))</f>
        <v/>
      </c>
      <c r="O94" s="297" t="str">
        <f>IF(ISERROR(VLOOKUP(A94,【入力用】個人登録票!$A$21:$P$50,15,FALSE)),"",VLOOKUP(A94,【入力用】個人登録票!$A$21:$P$50,15,FALSE)) &amp; IF(ISERROR(VLOOKUP(A94,【入力用】個人登録票!$A$59:$P$127,15,FALSE)),"",VLOOKUP(A94,【入力用】個人登録票!$A$59:$P$127,15,FALSE))</f>
        <v/>
      </c>
      <c r="P94" s="298" t="str">
        <f>IF(ISERROR(VLOOKUP(A94,【入力用】個人登録票!$A$21:$P$50,16,FALSE)),"",VLOOKUP(A94,【入力用】個人登録票!$A$21:$P$50,16,FALSE)) &amp; IF(ISERROR(VLOOKUP(A94,【入力用】個人登録票!$A$59:$P$127,16,FALSE)),"",VLOOKUP(A94,【入力用】個人登録票!$A$59:$P$127,16,FALSE))</f>
        <v/>
      </c>
      <c r="R94" s="215">
        <f>IF(ISERROR(VLOOKUP(A94,【入力用】個人登録票!$A$59:$R$127,18,FALSE)),"",VLOOKUP(A94,【入力用】個人登録票!$A$59:$R$127,18,FALSE))</f>
        <v>0</v>
      </c>
    </row>
    <row r="95" spans="1:18" ht="19.5" customHeight="1">
      <c r="A95" s="289" t="str">
        <f>【入力用】個人登録票!A95</f>
        <v>67</v>
      </c>
      <c r="B95" s="290" t="str">
        <f>IF(ISERROR(VLOOKUP(A95,【入力用】個人登録票!$A$21:$P$50,2,FALSE)),"",VLOOKUP(A95,【入力用】個人登録票!$A$21:$P$50,2,FALSE)) &amp; IF(ISERROR(VLOOKUP(A95,【入力用】個人登録票!$A$59:$P$127,2,FALSE)),"",VLOOKUP(A95,【入力用】個人登録票!$A$59:$P$127,2,FALSE))</f>
        <v/>
      </c>
      <c r="C95" s="567" t="str">
        <f>IF(ISERROR(VLOOKUP(A95,【入力用】個人登録票!$A$21:$P$50,3,FALSE)),"",VLOOKUP(A95,【入力用】個人登録票!$A$21:$P$50,3,FALSE)) &amp; IF(ISERROR(VLOOKUP(A95,【入力用】個人登録票!$A$59:$P$127,3,FALSE)),"",VLOOKUP(A95,【入力用】個人登録票!$A$59:$P$127,3,FALSE))</f>
        <v/>
      </c>
      <c r="D95" s="568"/>
      <c r="E95" s="291" t="str">
        <f>IF(ISERROR(VLOOKUP(A95,【入力用】個人登録票!$A$21:$P$50,5,FALSE)),"",VLOOKUP(A95,【入力用】個人登録票!$A$21:$P$50,5,FALSE)) &amp; IF(ISERROR(VLOOKUP(A95,【入力用】個人登録票!$A$59:$P$127,5,FALSE)),"",VLOOKUP(A95,【入力用】個人登録票!$A$59:$P$127,5,FALSE))</f>
        <v/>
      </c>
      <c r="F95" s="569" t="str">
        <f>IF(ISERROR(VLOOKUP(A95,【入力用】個人登録票!$A$21:$P$50,6,FALSE)),"",VLOOKUP(A95,【入力用】個人登録票!$A$21:$P$50,6,FALSE)) &amp; IF(ISERROR(VLOOKUP(A95,【入力用】個人登録票!$A$59:$P$127,6,FALSE)),"",VLOOKUP(A95,【入力用】個人登録票!$A$59:$P$127,6,FALSE))</f>
        <v/>
      </c>
      <c r="G95" s="568"/>
      <c r="H95" s="293" t="str">
        <f>IF(ISERROR(VLOOKUP(A95,【入力用】個人登録票!$A$21:$P$50,8,FALSE)),"",VLOOKUP(A95,【入力用】個人登録票!$A$21:$P$50,8,FALSE)) &amp; IF(ISERROR(VLOOKUP(A95,【入力用】個人登録票!$A$59:$P$127,8,FALSE)),"",VLOOKUP(A95,【入力用】個人登録票!$A$59:$P$127,8,FALSE))</f>
        <v/>
      </c>
      <c r="I95" s="292" t="str">
        <f>IF(ISERROR(VLOOKUP(A95,【入力用】個人登録票!$A$21:$P$50,9,FALSE)),"",VLOOKUP(A95,【入力用】個人登録票!$A$21:$P$50,9,FALSE)) &amp; IF(ISERROR(VLOOKUP(A95,【入力用】個人登録票!$A$59:$P$127,9,FALSE)),"",VLOOKUP(A95,【入力用】個人登録票!$A$59:$P$127,9,FALSE))</f>
        <v/>
      </c>
      <c r="J95" s="570" t="str">
        <f>IF(ISERROR(VLOOKUP(A95,【入力用】個人登録票!$A$21:$P$50,10,FALSE)),"",VLOOKUP(A95,【入力用】個人登録票!$A$21:$P$50,10,FALSE)) &amp; IF(ISERROR(VLOOKUP(A95,【入力用】個人登録票!$A$59:$P$127,10,FALSE)),"",VLOOKUP(A95,【入力用】個人登録票!$A$59:$P$127,10,FALSE))</f>
        <v/>
      </c>
      <c r="K95" s="571"/>
      <c r="L95" s="294" t="str">
        <f>TEXT(IF(ISERROR(VLOOKUP(A95,【入力用】個人登録票!$A$21:$P$50,12,FALSE)),"",VLOOKUP(A95,【入力用】個人登録票!$A$21:$P$50,12,FALSE)) &amp; IF(ISERROR(VLOOKUP(A95,【入力用】個人登録票!$A$59:$P$127,12,FALSE)),"",VLOOKUP(A95,【入力用】個人登録票!$A$59:$P$127,12,FALSE)),"ge.m.d")</f>
        <v/>
      </c>
      <c r="M95" s="295" t="str">
        <f>IF(ISERROR(VLOOKUP(A95,【入力用】個人登録票!$A$21:$P$50,13,FALSE)),"",VLOOKUP(A95,【入力用】個人登録票!$A$21:$P$50,13,FALSE)) &amp; IF(ISERROR(VLOOKUP(A95,【入力用】個人登録票!$A$59:$P$127,13,FALSE)),"",VLOOKUP(A95,【入力用】個人登録票!$A$59:$P$127,13,FALSE))</f>
        <v/>
      </c>
      <c r="N95" s="296" t="str">
        <f>IF(ISERROR(VLOOKUP(A95,【入力用】個人登録票!$A$21:$P$50,14,FALSE)),"",VLOOKUP(A95,【入力用】個人登録票!$A$21:$P$50,14,FALSE)) &amp; IF(ISERROR(VLOOKUP(A95,【入力用】個人登録票!$A$59:$P$127,14,FALSE)),"",VLOOKUP(A95,【入力用】個人登録票!$A$59:$P$127,14,FALSE))</f>
        <v/>
      </c>
      <c r="O95" s="297" t="str">
        <f>IF(ISERROR(VLOOKUP(A95,【入力用】個人登録票!$A$21:$P$50,15,FALSE)),"",VLOOKUP(A95,【入力用】個人登録票!$A$21:$P$50,15,FALSE)) &amp; IF(ISERROR(VLOOKUP(A95,【入力用】個人登録票!$A$59:$P$127,15,FALSE)),"",VLOOKUP(A95,【入力用】個人登録票!$A$59:$P$127,15,FALSE))</f>
        <v/>
      </c>
      <c r="P95" s="298" t="str">
        <f>IF(ISERROR(VLOOKUP(A95,【入力用】個人登録票!$A$21:$P$50,16,FALSE)),"",VLOOKUP(A95,【入力用】個人登録票!$A$21:$P$50,16,FALSE)) &amp; IF(ISERROR(VLOOKUP(A95,【入力用】個人登録票!$A$59:$P$127,16,FALSE)),"",VLOOKUP(A95,【入力用】個人登録票!$A$59:$P$127,16,FALSE))</f>
        <v/>
      </c>
      <c r="R95" s="215">
        <f>IF(ISERROR(VLOOKUP(A95,【入力用】個人登録票!$A$59:$R$127,18,FALSE)),"",VLOOKUP(A95,【入力用】個人登録票!$A$59:$R$127,18,FALSE))</f>
        <v>0</v>
      </c>
    </row>
    <row r="96" spans="1:18" ht="19.5" customHeight="1">
      <c r="A96" s="289" t="str">
        <f>【入力用】個人登録票!A96</f>
        <v>68</v>
      </c>
      <c r="B96" s="290" t="str">
        <f>IF(ISERROR(VLOOKUP(A96,【入力用】個人登録票!$A$21:$P$50,2,FALSE)),"",VLOOKUP(A96,【入力用】個人登録票!$A$21:$P$50,2,FALSE)) &amp; IF(ISERROR(VLOOKUP(A96,【入力用】個人登録票!$A$59:$P$127,2,FALSE)),"",VLOOKUP(A96,【入力用】個人登録票!$A$59:$P$127,2,FALSE))</f>
        <v/>
      </c>
      <c r="C96" s="567" t="str">
        <f>IF(ISERROR(VLOOKUP(A96,【入力用】個人登録票!$A$21:$P$50,3,FALSE)),"",VLOOKUP(A96,【入力用】個人登録票!$A$21:$P$50,3,FALSE)) &amp; IF(ISERROR(VLOOKUP(A96,【入力用】個人登録票!$A$59:$P$127,3,FALSE)),"",VLOOKUP(A96,【入力用】個人登録票!$A$59:$P$127,3,FALSE))</f>
        <v/>
      </c>
      <c r="D96" s="568"/>
      <c r="E96" s="291" t="str">
        <f>IF(ISERROR(VLOOKUP(A96,【入力用】個人登録票!$A$21:$P$50,5,FALSE)),"",VLOOKUP(A96,【入力用】個人登録票!$A$21:$P$50,5,FALSE)) &amp; IF(ISERROR(VLOOKUP(A96,【入力用】個人登録票!$A$59:$P$127,5,FALSE)),"",VLOOKUP(A96,【入力用】個人登録票!$A$59:$P$127,5,FALSE))</f>
        <v/>
      </c>
      <c r="F96" s="569" t="str">
        <f>IF(ISERROR(VLOOKUP(A96,【入力用】個人登録票!$A$21:$P$50,6,FALSE)),"",VLOOKUP(A96,【入力用】個人登録票!$A$21:$P$50,6,FALSE)) &amp; IF(ISERROR(VLOOKUP(A96,【入力用】個人登録票!$A$59:$P$127,6,FALSE)),"",VLOOKUP(A96,【入力用】個人登録票!$A$59:$P$127,6,FALSE))</f>
        <v/>
      </c>
      <c r="G96" s="568"/>
      <c r="H96" s="293" t="str">
        <f>IF(ISERROR(VLOOKUP(A96,【入力用】個人登録票!$A$21:$P$50,8,FALSE)),"",VLOOKUP(A96,【入力用】個人登録票!$A$21:$P$50,8,FALSE)) &amp; IF(ISERROR(VLOOKUP(A96,【入力用】個人登録票!$A$59:$P$127,8,FALSE)),"",VLOOKUP(A96,【入力用】個人登録票!$A$59:$P$127,8,FALSE))</f>
        <v/>
      </c>
      <c r="I96" s="292" t="str">
        <f>IF(ISERROR(VLOOKUP(A96,【入力用】個人登録票!$A$21:$P$50,9,FALSE)),"",VLOOKUP(A96,【入力用】個人登録票!$A$21:$P$50,9,FALSE)) &amp; IF(ISERROR(VLOOKUP(A96,【入力用】個人登録票!$A$59:$P$127,9,FALSE)),"",VLOOKUP(A96,【入力用】個人登録票!$A$59:$P$127,9,FALSE))</f>
        <v/>
      </c>
      <c r="J96" s="570" t="str">
        <f>IF(ISERROR(VLOOKUP(A96,【入力用】個人登録票!$A$21:$P$50,10,FALSE)),"",VLOOKUP(A96,【入力用】個人登録票!$A$21:$P$50,10,FALSE)) &amp; IF(ISERROR(VLOOKUP(A96,【入力用】個人登録票!$A$59:$P$127,10,FALSE)),"",VLOOKUP(A96,【入力用】個人登録票!$A$59:$P$127,10,FALSE))</f>
        <v/>
      </c>
      <c r="K96" s="571"/>
      <c r="L96" s="294" t="str">
        <f>TEXT(IF(ISERROR(VLOOKUP(A96,【入力用】個人登録票!$A$21:$P$50,12,FALSE)),"",VLOOKUP(A96,【入力用】個人登録票!$A$21:$P$50,12,FALSE)) &amp; IF(ISERROR(VLOOKUP(A96,【入力用】個人登録票!$A$59:$P$127,12,FALSE)),"",VLOOKUP(A96,【入力用】個人登録票!$A$59:$P$127,12,FALSE)),"ge.m.d")</f>
        <v/>
      </c>
      <c r="M96" s="295" t="str">
        <f>IF(ISERROR(VLOOKUP(A96,【入力用】個人登録票!$A$21:$P$50,13,FALSE)),"",VLOOKUP(A96,【入力用】個人登録票!$A$21:$P$50,13,FALSE)) &amp; IF(ISERROR(VLOOKUP(A96,【入力用】個人登録票!$A$59:$P$127,13,FALSE)),"",VLOOKUP(A96,【入力用】個人登録票!$A$59:$P$127,13,FALSE))</f>
        <v/>
      </c>
      <c r="N96" s="296" t="str">
        <f>IF(ISERROR(VLOOKUP(A96,【入力用】個人登録票!$A$21:$P$50,14,FALSE)),"",VLOOKUP(A96,【入力用】個人登録票!$A$21:$P$50,14,FALSE)) &amp; IF(ISERROR(VLOOKUP(A96,【入力用】個人登録票!$A$59:$P$127,14,FALSE)),"",VLOOKUP(A96,【入力用】個人登録票!$A$59:$P$127,14,FALSE))</f>
        <v/>
      </c>
      <c r="O96" s="297" t="str">
        <f>IF(ISERROR(VLOOKUP(A96,【入力用】個人登録票!$A$21:$P$50,15,FALSE)),"",VLOOKUP(A96,【入力用】個人登録票!$A$21:$P$50,15,FALSE)) &amp; IF(ISERROR(VLOOKUP(A96,【入力用】個人登録票!$A$59:$P$127,15,FALSE)),"",VLOOKUP(A96,【入力用】個人登録票!$A$59:$P$127,15,FALSE))</f>
        <v/>
      </c>
      <c r="P96" s="298" t="str">
        <f>IF(ISERROR(VLOOKUP(A96,【入力用】個人登録票!$A$21:$P$50,16,FALSE)),"",VLOOKUP(A96,【入力用】個人登録票!$A$21:$P$50,16,FALSE)) &amp; IF(ISERROR(VLOOKUP(A96,【入力用】個人登録票!$A$59:$P$127,16,FALSE)),"",VLOOKUP(A96,【入力用】個人登録票!$A$59:$P$127,16,FALSE))</f>
        <v/>
      </c>
      <c r="R96" s="215">
        <f>IF(ISERROR(VLOOKUP(A96,【入力用】個人登録票!$A$59:$R$127,18,FALSE)),"",VLOOKUP(A96,【入力用】個人登録票!$A$59:$R$127,18,FALSE))</f>
        <v>0</v>
      </c>
    </row>
    <row r="97" spans="1:18" ht="19.5" customHeight="1">
      <c r="A97" s="289" t="str">
        <f>【入力用】個人登録票!A97</f>
        <v>69</v>
      </c>
      <c r="B97" s="290" t="str">
        <f>IF(ISERROR(VLOOKUP(A97,【入力用】個人登録票!$A$21:$P$50,2,FALSE)),"",VLOOKUP(A97,【入力用】個人登録票!$A$21:$P$50,2,FALSE)) &amp; IF(ISERROR(VLOOKUP(A97,【入力用】個人登録票!$A$59:$P$127,2,FALSE)),"",VLOOKUP(A97,【入力用】個人登録票!$A$59:$P$127,2,FALSE))</f>
        <v/>
      </c>
      <c r="C97" s="567" t="str">
        <f>IF(ISERROR(VLOOKUP(A97,【入力用】個人登録票!$A$21:$P$50,3,FALSE)),"",VLOOKUP(A97,【入力用】個人登録票!$A$21:$P$50,3,FALSE)) &amp; IF(ISERROR(VLOOKUP(A97,【入力用】個人登録票!$A$59:$P$127,3,FALSE)),"",VLOOKUP(A97,【入力用】個人登録票!$A$59:$P$127,3,FALSE))</f>
        <v/>
      </c>
      <c r="D97" s="568"/>
      <c r="E97" s="291" t="str">
        <f>IF(ISERROR(VLOOKUP(A97,【入力用】個人登録票!$A$21:$P$50,5,FALSE)),"",VLOOKUP(A97,【入力用】個人登録票!$A$21:$P$50,5,FALSE)) &amp; IF(ISERROR(VLOOKUP(A97,【入力用】個人登録票!$A$59:$P$127,5,FALSE)),"",VLOOKUP(A97,【入力用】個人登録票!$A$59:$P$127,5,FALSE))</f>
        <v/>
      </c>
      <c r="F97" s="569" t="str">
        <f>IF(ISERROR(VLOOKUP(A97,【入力用】個人登録票!$A$21:$P$50,6,FALSE)),"",VLOOKUP(A97,【入力用】個人登録票!$A$21:$P$50,6,FALSE)) &amp; IF(ISERROR(VLOOKUP(A97,【入力用】個人登録票!$A$59:$P$127,6,FALSE)),"",VLOOKUP(A97,【入力用】個人登録票!$A$59:$P$127,6,FALSE))</f>
        <v/>
      </c>
      <c r="G97" s="568"/>
      <c r="H97" s="293" t="str">
        <f>IF(ISERROR(VLOOKUP(A97,【入力用】個人登録票!$A$21:$P$50,8,FALSE)),"",VLOOKUP(A97,【入力用】個人登録票!$A$21:$P$50,8,FALSE)) &amp; IF(ISERROR(VLOOKUP(A97,【入力用】個人登録票!$A$59:$P$127,8,FALSE)),"",VLOOKUP(A97,【入力用】個人登録票!$A$59:$P$127,8,FALSE))</f>
        <v/>
      </c>
      <c r="I97" s="292" t="str">
        <f>IF(ISERROR(VLOOKUP(A97,【入力用】個人登録票!$A$21:$P$50,9,FALSE)),"",VLOOKUP(A97,【入力用】個人登録票!$A$21:$P$50,9,FALSE)) &amp; IF(ISERROR(VLOOKUP(A97,【入力用】個人登録票!$A$59:$P$127,9,FALSE)),"",VLOOKUP(A97,【入力用】個人登録票!$A$59:$P$127,9,FALSE))</f>
        <v/>
      </c>
      <c r="J97" s="570" t="str">
        <f>IF(ISERROR(VLOOKUP(A97,【入力用】個人登録票!$A$21:$P$50,10,FALSE)),"",VLOOKUP(A97,【入力用】個人登録票!$A$21:$P$50,10,FALSE)) &amp; IF(ISERROR(VLOOKUP(A97,【入力用】個人登録票!$A$59:$P$127,10,FALSE)),"",VLOOKUP(A97,【入力用】個人登録票!$A$59:$P$127,10,FALSE))</f>
        <v/>
      </c>
      <c r="K97" s="571"/>
      <c r="L97" s="294" t="str">
        <f>TEXT(IF(ISERROR(VLOOKUP(A97,【入力用】個人登録票!$A$21:$P$50,12,FALSE)),"",VLOOKUP(A97,【入力用】個人登録票!$A$21:$P$50,12,FALSE)) &amp; IF(ISERROR(VLOOKUP(A97,【入力用】個人登録票!$A$59:$P$127,12,FALSE)),"",VLOOKUP(A97,【入力用】個人登録票!$A$59:$P$127,12,FALSE)),"ge.m.d")</f>
        <v/>
      </c>
      <c r="M97" s="295" t="str">
        <f>IF(ISERROR(VLOOKUP(A97,【入力用】個人登録票!$A$21:$P$50,13,FALSE)),"",VLOOKUP(A97,【入力用】個人登録票!$A$21:$P$50,13,FALSE)) &amp; IF(ISERROR(VLOOKUP(A97,【入力用】個人登録票!$A$59:$P$127,13,FALSE)),"",VLOOKUP(A97,【入力用】個人登録票!$A$59:$P$127,13,FALSE))</f>
        <v/>
      </c>
      <c r="N97" s="296" t="str">
        <f>IF(ISERROR(VLOOKUP(A97,【入力用】個人登録票!$A$21:$P$50,14,FALSE)),"",VLOOKUP(A97,【入力用】個人登録票!$A$21:$P$50,14,FALSE)) &amp; IF(ISERROR(VLOOKUP(A97,【入力用】個人登録票!$A$59:$P$127,14,FALSE)),"",VLOOKUP(A97,【入力用】個人登録票!$A$59:$P$127,14,FALSE))</f>
        <v/>
      </c>
      <c r="O97" s="297" t="str">
        <f>IF(ISERROR(VLOOKUP(A97,【入力用】個人登録票!$A$21:$P$50,15,FALSE)),"",VLOOKUP(A97,【入力用】個人登録票!$A$21:$P$50,15,FALSE)) &amp; IF(ISERROR(VLOOKUP(A97,【入力用】個人登録票!$A$59:$P$127,15,FALSE)),"",VLOOKUP(A97,【入力用】個人登録票!$A$59:$P$127,15,FALSE))</f>
        <v/>
      </c>
      <c r="P97" s="298" t="str">
        <f>IF(ISERROR(VLOOKUP(A97,【入力用】個人登録票!$A$21:$P$50,16,FALSE)),"",VLOOKUP(A97,【入力用】個人登録票!$A$21:$P$50,16,FALSE)) &amp; IF(ISERROR(VLOOKUP(A97,【入力用】個人登録票!$A$59:$P$127,16,FALSE)),"",VLOOKUP(A97,【入力用】個人登録票!$A$59:$P$127,16,FALSE))</f>
        <v/>
      </c>
      <c r="R97" s="215">
        <f>IF(ISERROR(VLOOKUP(A97,【入力用】個人登録票!$A$59:$R$127,18,FALSE)),"",VLOOKUP(A97,【入力用】個人登録票!$A$59:$R$127,18,FALSE))</f>
        <v>0</v>
      </c>
    </row>
    <row r="98" spans="1:18" ht="19.5" customHeight="1">
      <c r="A98" s="289" t="str">
        <f>【入力用】個人登録票!A98</f>
        <v>70</v>
      </c>
      <c r="B98" s="290" t="str">
        <f>IF(ISERROR(VLOOKUP(A98,【入力用】個人登録票!$A$21:$P$50,2,FALSE)),"",VLOOKUP(A98,【入力用】個人登録票!$A$21:$P$50,2,FALSE)) &amp; IF(ISERROR(VLOOKUP(A98,【入力用】個人登録票!$A$59:$P$127,2,FALSE)),"",VLOOKUP(A98,【入力用】個人登録票!$A$59:$P$127,2,FALSE))</f>
        <v/>
      </c>
      <c r="C98" s="567" t="str">
        <f>IF(ISERROR(VLOOKUP(A98,【入力用】個人登録票!$A$21:$P$50,3,FALSE)),"",VLOOKUP(A98,【入力用】個人登録票!$A$21:$P$50,3,FALSE)) &amp; IF(ISERROR(VLOOKUP(A98,【入力用】個人登録票!$A$59:$P$127,3,FALSE)),"",VLOOKUP(A98,【入力用】個人登録票!$A$59:$P$127,3,FALSE))</f>
        <v/>
      </c>
      <c r="D98" s="568"/>
      <c r="E98" s="291" t="str">
        <f>IF(ISERROR(VLOOKUP(A98,【入力用】個人登録票!$A$21:$P$50,5,FALSE)),"",VLOOKUP(A98,【入力用】個人登録票!$A$21:$P$50,5,FALSE)) &amp; IF(ISERROR(VLOOKUP(A98,【入力用】個人登録票!$A$59:$P$127,5,FALSE)),"",VLOOKUP(A98,【入力用】個人登録票!$A$59:$P$127,5,FALSE))</f>
        <v/>
      </c>
      <c r="F98" s="569" t="str">
        <f>IF(ISERROR(VLOOKUP(A98,【入力用】個人登録票!$A$21:$P$50,6,FALSE)),"",VLOOKUP(A98,【入力用】個人登録票!$A$21:$P$50,6,FALSE)) &amp; IF(ISERROR(VLOOKUP(A98,【入力用】個人登録票!$A$59:$P$127,6,FALSE)),"",VLOOKUP(A98,【入力用】個人登録票!$A$59:$P$127,6,FALSE))</f>
        <v/>
      </c>
      <c r="G98" s="568"/>
      <c r="H98" s="293" t="str">
        <f>IF(ISERROR(VLOOKUP(A98,【入力用】個人登録票!$A$21:$P$50,8,FALSE)),"",VLOOKUP(A98,【入力用】個人登録票!$A$21:$P$50,8,FALSE)) &amp; IF(ISERROR(VLOOKUP(A98,【入力用】個人登録票!$A$59:$P$127,8,FALSE)),"",VLOOKUP(A98,【入力用】個人登録票!$A$59:$P$127,8,FALSE))</f>
        <v/>
      </c>
      <c r="I98" s="292" t="str">
        <f>IF(ISERROR(VLOOKUP(A98,【入力用】個人登録票!$A$21:$P$50,9,FALSE)),"",VLOOKUP(A98,【入力用】個人登録票!$A$21:$P$50,9,FALSE)) &amp; IF(ISERROR(VLOOKUP(A98,【入力用】個人登録票!$A$59:$P$127,9,FALSE)),"",VLOOKUP(A98,【入力用】個人登録票!$A$59:$P$127,9,FALSE))</f>
        <v/>
      </c>
      <c r="J98" s="570" t="str">
        <f>IF(ISERROR(VLOOKUP(A98,【入力用】個人登録票!$A$21:$P$50,10,FALSE)),"",VLOOKUP(A98,【入力用】個人登録票!$A$21:$P$50,10,FALSE)) &amp; IF(ISERROR(VLOOKUP(A98,【入力用】個人登録票!$A$59:$P$127,10,FALSE)),"",VLOOKUP(A98,【入力用】個人登録票!$A$59:$P$127,10,FALSE))</f>
        <v/>
      </c>
      <c r="K98" s="571"/>
      <c r="L98" s="294" t="str">
        <f>TEXT(IF(ISERROR(VLOOKUP(A98,【入力用】個人登録票!$A$21:$P$50,12,FALSE)),"",VLOOKUP(A98,【入力用】個人登録票!$A$21:$P$50,12,FALSE)) &amp; IF(ISERROR(VLOOKUP(A98,【入力用】個人登録票!$A$59:$P$127,12,FALSE)),"",VLOOKUP(A98,【入力用】個人登録票!$A$59:$P$127,12,FALSE)),"ge.m.d")</f>
        <v/>
      </c>
      <c r="M98" s="295" t="str">
        <f>IF(ISERROR(VLOOKUP(A98,【入力用】個人登録票!$A$21:$P$50,13,FALSE)),"",VLOOKUP(A98,【入力用】個人登録票!$A$21:$P$50,13,FALSE)) &amp; IF(ISERROR(VLOOKUP(A98,【入力用】個人登録票!$A$59:$P$127,13,FALSE)),"",VLOOKUP(A98,【入力用】個人登録票!$A$59:$P$127,13,FALSE))</f>
        <v/>
      </c>
      <c r="N98" s="296" t="str">
        <f>IF(ISERROR(VLOOKUP(A98,【入力用】個人登録票!$A$21:$P$50,14,FALSE)),"",VLOOKUP(A98,【入力用】個人登録票!$A$21:$P$50,14,FALSE)) &amp; IF(ISERROR(VLOOKUP(A98,【入力用】個人登録票!$A$59:$P$127,14,FALSE)),"",VLOOKUP(A98,【入力用】個人登録票!$A$59:$P$127,14,FALSE))</f>
        <v/>
      </c>
      <c r="O98" s="297" t="str">
        <f>IF(ISERROR(VLOOKUP(A98,【入力用】個人登録票!$A$21:$P$50,15,FALSE)),"",VLOOKUP(A98,【入力用】個人登録票!$A$21:$P$50,15,FALSE)) &amp; IF(ISERROR(VLOOKUP(A98,【入力用】個人登録票!$A$59:$P$127,15,FALSE)),"",VLOOKUP(A98,【入力用】個人登録票!$A$59:$P$127,15,FALSE))</f>
        <v/>
      </c>
      <c r="P98" s="298" t="str">
        <f>IF(ISERROR(VLOOKUP(A98,【入力用】個人登録票!$A$21:$P$50,16,FALSE)),"",VLOOKUP(A98,【入力用】個人登録票!$A$21:$P$50,16,FALSE)) &amp; IF(ISERROR(VLOOKUP(A98,【入力用】個人登録票!$A$59:$P$127,16,FALSE)),"",VLOOKUP(A98,【入力用】個人登録票!$A$59:$P$127,16,FALSE))</f>
        <v/>
      </c>
      <c r="R98" s="215">
        <f>IF(ISERROR(VLOOKUP(A98,【入力用】個人登録票!$A$59:$R$127,18,FALSE)),"",VLOOKUP(A98,【入力用】個人登録票!$A$59:$R$127,18,FALSE))</f>
        <v>0</v>
      </c>
    </row>
    <row r="99" spans="1:18" ht="19.5" customHeight="1">
      <c r="A99" s="289" t="str">
        <f>【入力用】個人登録票!A99</f>
        <v>71</v>
      </c>
      <c r="B99" s="290" t="str">
        <f>IF(ISERROR(VLOOKUP(A99,【入力用】個人登録票!$A$21:$P$50,2,FALSE)),"",VLOOKUP(A99,【入力用】個人登録票!$A$21:$P$50,2,FALSE)) &amp; IF(ISERROR(VLOOKUP(A99,【入力用】個人登録票!$A$59:$P$127,2,FALSE)),"",VLOOKUP(A99,【入力用】個人登録票!$A$59:$P$127,2,FALSE))</f>
        <v/>
      </c>
      <c r="C99" s="567" t="str">
        <f>IF(ISERROR(VLOOKUP(A99,【入力用】個人登録票!$A$21:$P$50,3,FALSE)),"",VLOOKUP(A99,【入力用】個人登録票!$A$21:$P$50,3,FALSE)) &amp; IF(ISERROR(VLOOKUP(A99,【入力用】個人登録票!$A$59:$P$127,3,FALSE)),"",VLOOKUP(A99,【入力用】個人登録票!$A$59:$P$127,3,FALSE))</f>
        <v/>
      </c>
      <c r="D99" s="568"/>
      <c r="E99" s="291" t="str">
        <f>IF(ISERROR(VLOOKUP(A99,【入力用】個人登録票!$A$21:$P$50,5,FALSE)),"",VLOOKUP(A99,【入力用】個人登録票!$A$21:$P$50,5,FALSE)) &amp; IF(ISERROR(VLOOKUP(A99,【入力用】個人登録票!$A$59:$P$127,5,FALSE)),"",VLOOKUP(A99,【入力用】個人登録票!$A$59:$P$127,5,FALSE))</f>
        <v/>
      </c>
      <c r="F99" s="569" t="str">
        <f>IF(ISERROR(VLOOKUP(A99,【入力用】個人登録票!$A$21:$P$50,6,FALSE)),"",VLOOKUP(A99,【入力用】個人登録票!$A$21:$P$50,6,FALSE)) &amp; IF(ISERROR(VLOOKUP(A99,【入力用】個人登録票!$A$59:$P$127,6,FALSE)),"",VLOOKUP(A99,【入力用】個人登録票!$A$59:$P$127,6,FALSE))</f>
        <v/>
      </c>
      <c r="G99" s="568"/>
      <c r="H99" s="293" t="str">
        <f>IF(ISERROR(VLOOKUP(A99,【入力用】個人登録票!$A$21:$P$50,8,FALSE)),"",VLOOKUP(A99,【入力用】個人登録票!$A$21:$P$50,8,FALSE)) &amp; IF(ISERROR(VLOOKUP(A99,【入力用】個人登録票!$A$59:$P$127,8,FALSE)),"",VLOOKUP(A99,【入力用】個人登録票!$A$59:$P$127,8,FALSE))</f>
        <v/>
      </c>
      <c r="I99" s="292" t="str">
        <f>IF(ISERROR(VLOOKUP(A99,【入力用】個人登録票!$A$21:$P$50,9,FALSE)),"",VLOOKUP(A99,【入力用】個人登録票!$A$21:$P$50,9,FALSE)) &amp; IF(ISERROR(VLOOKUP(A99,【入力用】個人登録票!$A$59:$P$127,9,FALSE)),"",VLOOKUP(A99,【入力用】個人登録票!$A$59:$P$127,9,FALSE))</f>
        <v/>
      </c>
      <c r="J99" s="570" t="str">
        <f>IF(ISERROR(VLOOKUP(A99,【入力用】個人登録票!$A$21:$P$50,10,FALSE)),"",VLOOKUP(A99,【入力用】個人登録票!$A$21:$P$50,10,FALSE)) &amp; IF(ISERROR(VLOOKUP(A99,【入力用】個人登録票!$A$59:$P$127,10,FALSE)),"",VLOOKUP(A99,【入力用】個人登録票!$A$59:$P$127,10,FALSE))</f>
        <v/>
      </c>
      <c r="K99" s="571"/>
      <c r="L99" s="294" t="str">
        <f>TEXT(IF(ISERROR(VLOOKUP(A99,【入力用】個人登録票!$A$21:$P$50,12,FALSE)),"",VLOOKUP(A99,【入力用】個人登録票!$A$21:$P$50,12,FALSE)) &amp; IF(ISERROR(VLOOKUP(A99,【入力用】個人登録票!$A$59:$P$127,12,FALSE)),"",VLOOKUP(A99,【入力用】個人登録票!$A$59:$P$127,12,FALSE)),"ge.m.d")</f>
        <v/>
      </c>
      <c r="M99" s="295" t="str">
        <f>IF(ISERROR(VLOOKUP(A99,【入力用】個人登録票!$A$21:$P$50,13,FALSE)),"",VLOOKUP(A99,【入力用】個人登録票!$A$21:$P$50,13,FALSE)) &amp; IF(ISERROR(VLOOKUP(A99,【入力用】個人登録票!$A$59:$P$127,13,FALSE)),"",VLOOKUP(A99,【入力用】個人登録票!$A$59:$P$127,13,FALSE))</f>
        <v/>
      </c>
      <c r="N99" s="296" t="str">
        <f>IF(ISERROR(VLOOKUP(A99,【入力用】個人登録票!$A$21:$P$50,14,FALSE)),"",VLOOKUP(A99,【入力用】個人登録票!$A$21:$P$50,14,FALSE)) &amp; IF(ISERROR(VLOOKUP(A99,【入力用】個人登録票!$A$59:$P$127,14,FALSE)),"",VLOOKUP(A99,【入力用】個人登録票!$A$59:$P$127,14,FALSE))</f>
        <v/>
      </c>
      <c r="O99" s="297" t="str">
        <f>IF(ISERROR(VLOOKUP(A99,【入力用】個人登録票!$A$21:$P$50,15,FALSE)),"",VLOOKUP(A99,【入力用】個人登録票!$A$21:$P$50,15,FALSE)) &amp; IF(ISERROR(VLOOKUP(A99,【入力用】個人登録票!$A$59:$P$127,15,FALSE)),"",VLOOKUP(A99,【入力用】個人登録票!$A$59:$P$127,15,FALSE))</f>
        <v/>
      </c>
      <c r="P99" s="298" t="str">
        <f>IF(ISERROR(VLOOKUP(A99,【入力用】個人登録票!$A$21:$P$50,16,FALSE)),"",VLOOKUP(A99,【入力用】個人登録票!$A$21:$P$50,16,FALSE)) &amp; IF(ISERROR(VLOOKUP(A99,【入力用】個人登録票!$A$59:$P$127,16,FALSE)),"",VLOOKUP(A99,【入力用】個人登録票!$A$59:$P$127,16,FALSE))</f>
        <v/>
      </c>
      <c r="R99" s="215">
        <f>IF(ISERROR(VLOOKUP(A99,【入力用】個人登録票!$A$59:$R$127,18,FALSE)),"",VLOOKUP(A99,【入力用】個人登録票!$A$59:$R$127,18,FALSE))</f>
        <v>0</v>
      </c>
    </row>
    <row r="100" spans="1:18" ht="19.5" customHeight="1">
      <c r="A100" s="289" t="str">
        <f>【入力用】個人登録票!A100</f>
        <v>72</v>
      </c>
      <c r="B100" s="290" t="str">
        <f>IF(ISERROR(VLOOKUP(A100,【入力用】個人登録票!$A$21:$P$50,2,FALSE)),"",VLOOKUP(A100,【入力用】個人登録票!$A$21:$P$50,2,FALSE)) &amp; IF(ISERROR(VLOOKUP(A100,【入力用】個人登録票!$A$59:$P$127,2,FALSE)),"",VLOOKUP(A100,【入力用】個人登録票!$A$59:$P$127,2,FALSE))</f>
        <v/>
      </c>
      <c r="C100" s="567" t="str">
        <f>IF(ISERROR(VLOOKUP(A100,【入力用】個人登録票!$A$21:$P$50,3,FALSE)),"",VLOOKUP(A100,【入力用】個人登録票!$A$21:$P$50,3,FALSE)) &amp; IF(ISERROR(VLOOKUP(A100,【入力用】個人登録票!$A$59:$P$127,3,FALSE)),"",VLOOKUP(A100,【入力用】個人登録票!$A$59:$P$127,3,FALSE))</f>
        <v/>
      </c>
      <c r="D100" s="568"/>
      <c r="E100" s="291" t="str">
        <f>IF(ISERROR(VLOOKUP(A100,【入力用】個人登録票!$A$21:$P$50,5,FALSE)),"",VLOOKUP(A100,【入力用】個人登録票!$A$21:$P$50,5,FALSE)) &amp; IF(ISERROR(VLOOKUP(A100,【入力用】個人登録票!$A$59:$P$127,5,FALSE)),"",VLOOKUP(A100,【入力用】個人登録票!$A$59:$P$127,5,FALSE))</f>
        <v/>
      </c>
      <c r="F100" s="569" t="str">
        <f>IF(ISERROR(VLOOKUP(A100,【入力用】個人登録票!$A$21:$P$50,6,FALSE)),"",VLOOKUP(A100,【入力用】個人登録票!$A$21:$P$50,6,FALSE)) &amp; IF(ISERROR(VLOOKUP(A100,【入力用】個人登録票!$A$59:$P$127,6,FALSE)),"",VLOOKUP(A100,【入力用】個人登録票!$A$59:$P$127,6,FALSE))</f>
        <v/>
      </c>
      <c r="G100" s="568"/>
      <c r="H100" s="293" t="str">
        <f>IF(ISERROR(VLOOKUP(A100,【入力用】個人登録票!$A$21:$P$50,8,FALSE)),"",VLOOKUP(A100,【入力用】個人登録票!$A$21:$P$50,8,FALSE)) &amp; IF(ISERROR(VLOOKUP(A100,【入力用】個人登録票!$A$59:$P$127,8,FALSE)),"",VLOOKUP(A100,【入力用】個人登録票!$A$59:$P$127,8,FALSE))</f>
        <v/>
      </c>
      <c r="I100" s="292" t="str">
        <f>IF(ISERROR(VLOOKUP(A100,【入力用】個人登録票!$A$21:$P$50,9,FALSE)),"",VLOOKUP(A100,【入力用】個人登録票!$A$21:$P$50,9,FALSE)) &amp; IF(ISERROR(VLOOKUP(A100,【入力用】個人登録票!$A$59:$P$127,9,FALSE)),"",VLOOKUP(A100,【入力用】個人登録票!$A$59:$P$127,9,FALSE))</f>
        <v/>
      </c>
      <c r="J100" s="570" t="str">
        <f>IF(ISERROR(VLOOKUP(A100,【入力用】個人登録票!$A$21:$P$50,10,FALSE)),"",VLOOKUP(A100,【入力用】個人登録票!$A$21:$P$50,10,FALSE)) &amp; IF(ISERROR(VLOOKUP(A100,【入力用】個人登録票!$A$59:$P$127,10,FALSE)),"",VLOOKUP(A100,【入力用】個人登録票!$A$59:$P$127,10,FALSE))</f>
        <v/>
      </c>
      <c r="K100" s="571"/>
      <c r="L100" s="294" t="str">
        <f>TEXT(IF(ISERROR(VLOOKUP(A100,【入力用】個人登録票!$A$21:$P$50,12,FALSE)),"",VLOOKUP(A100,【入力用】個人登録票!$A$21:$P$50,12,FALSE)) &amp; IF(ISERROR(VLOOKUP(A100,【入力用】個人登録票!$A$59:$P$127,12,FALSE)),"",VLOOKUP(A100,【入力用】個人登録票!$A$59:$P$127,12,FALSE)),"ge.m.d")</f>
        <v/>
      </c>
      <c r="M100" s="295" t="str">
        <f>IF(ISERROR(VLOOKUP(A100,【入力用】個人登録票!$A$21:$P$50,13,FALSE)),"",VLOOKUP(A100,【入力用】個人登録票!$A$21:$P$50,13,FALSE)) &amp; IF(ISERROR(VLOOKUP(A100,【入力用】個人登録票!$A$59:$P$127,13,FALSE)),"",VLOOKUP(A100,【入力用】個人登録票!$A$59:$P$127,13,FALSE))</f>
        <v/>
      </c>
      <c r="N100" s="296" t="str">
        <f>IF(ISERROR(VLOOKUP(A100,【入力用】個人登録票!$A$21:$P$50,14,FALSE)),"",VLOOKUP(A100,【入力用】個人登録票!$A$21:$P$50,14,FALSE)) &amp; IF(ISERROR(VLOOKUP(A100,【入力用】個人登録票!$A$59:$P$127,14,FALSE)),"",VLOOKUP(A100,【入力用】個人登録票!$A$59:$P$127,14,FALSE))</f>
        <v/>
      </c>
      <c r="O100" s="297" t="str">
        <f>IF(ISERROR(VLOOKUP(A100,【入力用】個人登録票!$A$21:$P$50,15,FALSE)),"",VLOOKUP(A100,【入力用】個人登録票!$A$21:$P$50,15,FALSE)) &amp; IF(ISERROR(VLOOKUP(A100,【入力用】個人登録票!$A$59:$P$127,15,FALSE)),"",VLOOKUP(A100,【入力用】個人登録票!$A$59:$P$127,15,FALSE))</f>
        <v/>
      </c>
      <c r="P100" s="298" t="str">
        <f>IF(ISERROR(VLOOKUP(A100,【入力用】個人登録票!$A$21:$P$50,16,FALSE)),"",VLOOKUP(A100,【入力用】個人登録票!$A$21:$P$50,16,FALSE)) &amp; IF(ISERROR(VLOOKUP(A100,【入力用】個人登録票!$A$59:$P$127,16,FALSE)),"",VLOOKUP(A100,【入力用】個人登録票!$A$59:$P$127,16,FALSE))</f>
        <v/>
      </c>
      <c r="R100" s="215">
        <f>IF(ISERROR(VLOOKUP(A100,【入力用】個人登録票!$A$59:$R$127,18,FALSE)),"",VLOOKUP(A100,【入力用】個人登録票!$A$59:$R$127,18,FALSE))</f>
        <v>0</v>
      </c>
    </row>
    <row r="101" spans="1:18" ht="19.5" customHeight="1">
      <c r="A101" s="289" t="str">
        <f>【入力用】個人登録票!A101</f>
        <v>73</v>
      </c>
      <c r="B101" s="290" t="str">
        <f>IF(ISERROR(VLOOKUP(A101,【入力用】個人登録票!$A$21:$P$50,2,FALSE)),"",VLOOKUP(A101,【入力用】個人登録票!$A$21:$P$50,2,FALSE)) &amp; IF(ISERROR(VLOOKUP(A101,【入力用】個人登録票!$A$59:$P$127,2,FALSE)),"",VLOOKUP(A101,【入力用】個人登録票!$A$59:$P$127,2,FALSE))</f>
        <v/>
      </c>
      <c r="C101" s="567" t="str">
        <f>IF(ISERROR(VLOOKUP(A101,【入力用】個人登録票!$A$21:$P$50,3,FALSE)),"",VLOOKUP(A101,【入力用】個人登録票!$A$21:$P$50,3,FALSE)) &amp; IF(ISERROR(VLOOKUP(A101,【入力用】個人登録票!$A$59:$P$127,3,FALSE)),"",VLOOKUP(A101,【入力用】個人登録票!$A$59:$P$127,3,FALSE))</f>
        <v/>
      </c>
      <c r="D101" s="568"/>
      <c r="E101" s="291" t="str">
        <f>IF(ISERROR(VLOOKUP(A101,【入力用】個人登録票!$A$21:$P$50,5,FALSE)),"",VLOOKUP(A101,【入力用】個人登録票!$A$21:$P$50,5,FALSE)) &amp; IF(ISERROR(VLOOKUP(A101,【入力用】個人登録票!$A$59:$P$127,5,FALSE)),"",VLOOKUP(A101,【入力用】個人登録票!$A$59:$P$127,5,FALSE))</f>
        <v/>
      </c>
      <c r="F101" s="569" t="str">
        <f>IF(ISERROR(VLOOKUP(A101,【入力用】個人登録票!$A$21:$P$50,6,FALSE)),"",VLOOKUP(A101,【入力用】個人登録票!$A$21:$P$50,6,FALSE)) &amp; IF(ISERROR(VLOOKUP(A101,【入力用】個人登録票!$A$59:$P$127,6,FALSE)),"",VLOOKUP(A101,【入力用】個人登録票!$A$59:$P$127,6,FALSE))</f>
        <v/>
      </c>
      <c r="G101" s="568"/>
      <c r="H101" s="293" t="str">
        <f>IF(ISERROR(VLOOKUP(A101,【入力用】個人登録票!$A$21:$P$50,8,FALSE)),"",VLOOKUP(A101,【入力用】個人登録票!$A$21:$P$50,8,FALSE)) &amp; IF(ISERROR(VLOOKUP(A101,【入力用】個人登録票!$A$59:$P$127,8,FALSE)),"",VLOOKUP(A101,【入力用】個人登録票!$A$59:$P$127,8,FALSE))</f>
        <v/>
      </c>
      <c r="I101" s="292" t="str">
        <f>IF(ISERROR(VLOOKUP(A101,【入力用】個人登録票!$A$21:$P$50,9,FALSE)),"",VLOOKUP(A101,【入力用】個人登録票!$A$21:$P$50,9,FALSE)) &amp; IF(ISERROR(VLOOKUP(A101,【入力用】個人登録票!$A$59:$P$127,9,FALSE)),"",VLOOKUP(A101,【入力用】個人登録票!$A$59:$P$127,9,FALSE))</f>
        <v/>
      </c>
      <c r="J101" s="570" t="str">
        <f>IF(ISERROR(VLOOKUP(A101,【入力用】個人登録票!$A$21:$P$50,10,FALSE)),"",VLOOKUP(A101,【入力用】個人登録票!$A$21:$P$50,10,FALSE)) &amp; IF(ISERROR(VLOOKUP(A101,【入力用】個人登録票!$A$59:$P$127,10,FALSE)),"",VLOOKUP(A101,【入力用】個人登録票!$A$59:$P$127,10,FALSE))</f>
        <v/>
      </c>
      <c r="K101" s="571"/>
      <c r="L101" s="294" t="str">
        <f>TEXT(IF(ISERROR(VLOOKUP(A101,【入力用】個人登録票!$A$21:$P$50,12,FALSE)),"",VLOOKUP(A101,【入力用】個人登録票!$A$21:$P$50,12,FALSE)) &amp; IF(ISERROR(VLOOKUP(A101,【入力用】個人登録票!$A$59:$P$127,12,FALSE)),"",VLOOKUP(A101,【入力用】個人登録票!$A$59:$P$127,12,FALSE)),"ge.m.d")</f>
        <v/>
      </c>
      <c r="M101" s="295" t="str">
        <f>IF(ISERROR(VLOOKUP(A101,【入力用】個人登録票!$A$21:$P$50,13,FALSE)),"",VLOOKUP(A101,【入力用】個人登録票!$A$21:$P$50,13,FALSE)) &amp; IF(ISERROR(VLOOKUP(A101,【入力用】個人登録票!$A$59:$P$127,13,FALSE)),"",VLOOKUP(A101,【入力用】個人登録票!$A$59:$P$127,13,FALSE))</f>
        <v/>
      </c>
      <c r="N101" s="296" t="str">
        <f>IF(ISERROR(VLOOKUP(A101,【入力用】個人登録票!$A$21:$P$50,14,FALSE)),"",VLOOKUP(A101,【入力用】個人登録票!$A$21:$P$50,14,FALSE)) &amp; IF(ISERROR(VLOOKUP(A101,【入力用】個人登録票!$A$59:$P$127,14,FALSE)),"",VLOOKUP(A101,【入力用】個人登録票!$A$59:$P$127,14,FALSE))</f>
        <v/>
      </c>
      <c r="O101" s="297" t="str">
        <f>IF(ISERROR(VLOOKUP(A101,【入力用】個人登録票!$A$21:$P$50,15,FALSE)),"",VLOOKUP(A101,【入力用】個人登録票!$A$21:$P$50,15,FALSE)) &amp; IF(ISERROR(VLOOKUP(A101,【入力用】個人登録票!$A$59:$P$127,15,FALSE)),"",VLOOKUP(A101,【入力用】個人登録票!$A$59:$P$127,15,FALSE))</f>
        <v/>
      </c>
      <c r="P101" s="298" t="str">
        <f>IF(ISERROR(VLOOKUP(A101,【入力用】個人登録票!$A$21:$P$50,16,FALSE)),"",VLOOKUP(A101,【入力用】個人登録票!$A$21:$P$50,16,FALSE)) &amp; IF(ISERROR(VLOOKUP(A101,【入力用】個人登録票!$A$59:$P$127,16,FALSE)),"",VLOOKUP(A101,【入力用】個人登録票!$A$59:$P$127,16,FALSE))</f>
        <v/>
      </c>
      <c r="R101" s="215">
        <f>IF(ISERROR(VLOOKUP(A101,【入力用】個人登録票!$A$59:$R$127,18,FALSE)),"",VLOOKUP(A101,【入力用】個人登録票!$A$59:$R$127,18,FALSE))</f>
        <v>0</v>
      </c>
    </row>
    <row r="102" spans="1:18" ht="19.5" customHeight="1">
      <c r="A102" s="289" t="str">
        <f>【入力用】個人登録票!A102</f>
        <v>74</v>
      </c>
      <c r="B102" s="290" t="str">
        <f>IF(ISERROR(VLOOKUP(A102,【入力用】個人登録票!$A$21:$P$50,2,FALSE)),"",VLOOKUP(A102,【入力用】個人登録票!$A$21:$P$50,2,FALSE)) &amp; IF(ISERROR(VLOOKUP(A102,【入力用】個人登録票!$A$59:$P$127,2,FALSE)),"",VLOOKUP(A102,【入力用】個人登録票!$A$59:$P$127,2,FALSE))</f>
        <v/>
      </c>
      <c r="C102" s="567" t="str">
        <f>IF(ISERROR(VLOOKUP(A102,【入力用】個人登録票!$A$21:$P$50,3,FALSE)),"",VLOOKUP(A102,【入力用】個人登録票!$A$21:$P$50,3,FALSE)) &amp; IF(ISERROR(VLOOKUP(A102,【入力用】個人登録票!$A$59:$P$127,3,FALSE)),"",VLOOKUP(A102,【入力用】個人登録票!$A$59:$P$127,3,FALSE))</f>
        <v/>
      </c>
      <c r="D102" s="568"/>
      <c r="E102" s="291" t="str">
        <f>IF(ISERROR(VLOOKUP(A102,【入力用】個人登録票!$A$21:$P$50,5,FALSE)),"",VLOOKUP(A102,【入力用】個人登録票!$A$21:$P$50,5,FALSE)) &amp; IF(ISERROR(VLOOKUP(A102,【入力用】個人登録票!$A$59:$P$127,5,FALSE)),"",VLOOKUP(A102,【入力用】個人登録票!$A$59:$P$127,5,FALSE))</f>
        <v/>
      </c>
      <c r="F102" s="569" t="str">
        <f>IF(ISERROR(VLOOKUP(A102,【入力用】個人登録票!$A$21:$P$50,6,FALSE)),"",VLOOKUP(A102,【入力用】個人登録票!$A$21:$P$50,6,FALSE)) &amp; IF(ISERROR(VLOOKUP(A102,【入力用】個人登録票!$A$59:$P$127,6,FALSE)),"",VLOOKUP(A102,【入力用】個人登録票!$A$59:$P$127,6,FALSE))</f>
        <v/>
      </c>
      <c r="G102" s="568"/>
      <c r="H102" s="293" t="str">
        <f>IF(ISERROR(VLOOKUP(A102,【入力用】個人登録票!$A$21:$P$50,8,FALSE)),"",VLOOKUP(A102,【入力用】個人登録票!$A$21:$P$50,8,FALSE)) &amp; IF(ISERROR(VLOOKUP(A102,【入力用】個人登録票!$A$59:$P$127,8,FALSE)),"",VLOOKUP(A102,【入力用】個人登録票!$A$59:$P$127,8,FALSE))</f>
        <v/>
      </c>
      <c r="I102" s="292" t="str">
        <f>IF(ISERROR(VLOOKUP(A102,【入力用】個人登録票!$A$21:$P$50,9,FALSE)),"",VLOOKUP(A102,【入力用】個人登録票!$A$21:$P$50,9,FALSE)) &amp; IF(ISERROR(VLOOKUP(A102,【入力用】個人登録票!$A$59:$P$127,9,FALSE)),"",VLOOKUP(A102,【入力用】個人登録票!$A$59:$P$127,9,FALSE))</f>
        <v/>
      </c>
      <c r="J102" s="570" t="str">
        <f>IF(ISERROR(VLOOKUP(A102,【入力用】個人登録票!$A$21:$P$50,10,FALSE)),"",VLOOKUP(A102,【入力用】個人登録票!$A$21:$P$50,10,FALSE)) &amp; IF(ISERROR(VLOOKUP(A102,【入力用】個人登録票!$A$59:$P$127,10,FALSE)),"",VLOOKUP(A102,【入力用】個人登録票!$A$59:$P$127,10,FALSE))</f>
        <v/>
      </c>
      <c r="K102" s="571"/>
      <c r="L102" s="294" t="str">
        <f>TEXT(IF(ISERROR(VLOOKUP(A102,【入力用】個人登録票!$A$21:$P$50,12,FALSE)),"",VLOOKUP(A102,【入力用】個人登録票!$A$21:$P$50,12,FALSE)) &amp; IF(ISERROR(VLOOKUP(A102,【入力用】個人登録票!$A$59:$P$127,12,FALSE)),"",VLOOKUP(A102,【入力用】個人登録票!$A$59:$P$127,12,FALSE)),"ge.m.d")</f>
        <v/>
      </c>
      <c r="M102" s="295" t="str">
        <f>IF(ISERROR(VLOOKUP(A102,【入力用】個人登録票!$A$21:$P$50,13,FALSE)),"",VLOOKUP(A102,【入力用】個人登録票!$A$21:$P$50,13,FALSE)) &amp; IF(ISERROR(VLOOKUP(A102,【入力用】個人登録票!$A$59:$P$127,13,FALSE)),"",VLOOKUP(A102,【入力用】個人登録票!$A$59:$P$127,13,FALSE))</f>
        <v/>
      </c>
      <c r="N102" s="296" t="str">
        <f>IF(ISERROR(VLOOKUP(A102,【入力用】個人登録票!$A$21:$P$50,14,FALSE)),"",VLOOKUP(A102,【入力用】個人登録票!$A$21:$P$50,14,FALSE)) &amp; IF(ISERROR(VLOOKUP(A102,【入力用】個人登録票!$A$59:$P$127,14,FALSE)),"",VLOOKUP(A102,【入力用】個人登録票!$A$59:$P$127,14,FALSE))</f>
        <v/>
      </c>
      <c r="O102" s="297" t="str">
        <f>IF(ISERROR(VLOOKUP(A102,【入力用】個人登録票!$A$21:$P$50,15,FALSE)),"",VLOOKUP(A102,【入力用】個人登録票!$A$21:$P$50,15,FALSE)) &amp; IF(ISERROR(VLOOKUP(A102,【入力用】個人登録票!$A$59:$P$127,15,FALSE)),"",VLOOKUP(A102,【入力用】個人登録票!$A$59:$P$127,15,FALSE))</f>
        <v/>
      </c>
      <c r="P102" s="298" t="str">
        <f>IF(ISERROR(VLOOKUP(A102,【入力用】個人登録票!$A$21:$P$50,16,FALSE)),"",VLOOKUP(A102,【入力用】個人登録票!$A$21:$P$50,16,FALSE)) &amp; IF(ISERROR(VLOOKUP(A102,【入力用】個人登録票!$A$59:$P$127,16,FALSE)),"",VLOOKUP(A102,【入力用】個人登録票!$A$59:$P$127,16,FALSE))</f>
        <v/>
      </c>
      <c r="R102" s="215">
        <f>IF(ISERROR(VLOOKUP(A102,【入力用】個人登録票!$A$59:$R$127,18,FALSE)),"",VLOOKUP(A102,【入力用】個人登録票!$A$59:$R$127,18,FALSE))</f>
        <v>0</v>
      </c>
    </row>
    <row r="103" spans="1:18" ht="19.5" customHeight="1">
      <c r="A103" s="289" t="str">
        <f>【入力用】個人登録票!A103</f>
        <v>75</v>
      </c>
      <c r="B103" s="290" t="str">
        <f>IF(ISERROR(VLOOKUP(A103,【入力用】個人登録票!$A$21:$P$50,2,FALSE)),"",VLOOKUP(A103,【入力用】個人登録票!$A$21:$P$50,2,FALSE)) &amp; IF(ISERROR(VLOOKUP(A103,【入力用】個人登録票!$A$59:$P$127,2,FALSE)),"",VLOOKUP(A103,【入力用】個人登録票!$A$59:$P$127,2,FALSE))</f>
        <v/>
      </c>
      <c r="C103" s="567" t="str">
        <f>IF(ISERROR(VLOOKUP(A103,【入力用】個人登録票!$A$21:$P$50,3,FALSE)),"",VLOOKUP(A103,【入力用】個人登録票!$A$21:$P$50,3,FALSE)) &amp; IF(ISERROR(VLOOKUP(A103,【入力用】個人登録票!$A$59:$P$127,3,FALSE)),"",VLOOKUP(A103,【入力用】個人登録票!$A$59:$P$127,3,FALSE))</f>
        <v/>
      </c>
      <c r="D103" s="568"/>
      <c r="E103" s="291" t="str">
        <f>IF(ISERROR(VLOOKUP(A103,【入力用】個人登録票!$A$21:$P$50,5,FALSE)),"",VLOOKUP(A103,【入力用】個人登録票!$A$21:$P$50,5,FALSE)) &amp; IF(ISERROR(VLOOKUP(A103,【入力用】個人登録票!$A$59:$P$127,5,FALSE)),"",VLOOKUP(A103,【入力用】個人登録票!$A$59:$P$127,5,FALSE))</f>
        <v/>
      </c>
      <c r="F103" s="569" t="str">
        <f>IF(ISERROR(VLOOKUP(A103,【入力用】個人登録票!$A$21:$P$50,6,FALSE)),"",VLOOKUP(A103,【入力用】個人登録票!$A$21:$P$50,6,FALSE)) &amp; IF(ISERROR(VLOOKUP(A103,【入力用】個人登録票!$A$59:$P$127,6,FALSE)),"",VLOOKUP(A103,【入力用】個人登録票!$A$59:$P$127,6,FALSE))</f>
        <v/>
      </c>
      <c r="G103" s="568"/>
      <c r="H103" s="293" t="str">
        <f>IF(ISERROR(VLOOKUP(A103,【入力用】個人登録票!$A$21:$P$50,8,FALSE)),"",VLOOKUP(A103,【入力用】個人登録票!$A$21:$P$50,8,FALSE)) &amp; IF(ISERROR(VLOOKUP(A103,【入力用】個人登録票!$A$59:$P$127,8,FALSE)),"",VLOOKUP(A103,【入力用】個人登録票!$A$59:$P$127,8,FALSE))</f>
        <v/>
      </c>
      <c r="I103" s="292" t="str">
        <f>IF(ISERROR(VLOOKUP(A103,【入力用】個人登録票!$A$21:$P$50,9,FALSE)),"",VLOOKUP(A103,【入力用】個人登録票!$A$21:$P$50,9,FALSE)) &amp; IF(ISERROR(VLOOKUP(A103,【入力用】個人登録票!$A$59:$P$127,9,FALSE)),"",VLOOKUP(A103,【入力用】個人登録票!$A$59:$P$127,9,FALSE))</f>
        <v/>
      </c>
      <c r="J103" s="570" t="str">
        <f>IF(ISERROR(VLOOKUP(A103,【入力用】個人登録票!$A$21:$P$50,10,FALSE)),"",VLOOKUP(A103,【入力用】個人登録票!$A$21:$P$50,10,FALSE)) &amp; IF(ISERROR(VLOOKUP(A103,【入力用】個人登録票!$A$59:$P$127,10,FALSE)),"",VLOOKUP(A103,【入力用】個人登録票!$A$59:$P$127,10,FALSE))</f>
        <v/>
      </c>
      <c r="K103" s="571"/>
      <c r="L103" s="294" t="str">
        <f>TEXT(IF(ISERROR(VLOOKUP(A103,【入力用】個人登録票!$A$21:$P$50,12,FALSE)),"",VLOOKUP(A103,【入力用】個人登録票!$A$21:$P$50,12,FALSE)) &amp; IF(ISERROR(VLOOKUP(A103,【入力用】個人登録票!$A$59:$P$127,12,FALSE)),"",VLOOKUP(A103,【入力用】個人登録票!$A$59:$P$127,12,FALSE)),"ge.m.d")</f>
        <v/>
      </c>
      <c r="M103" s="295" t="str">
        <f>IF(ISERROR(VLOOKUP(A103,【入力用】個人登録票!$A$21:$P$50,13,FALSE)),"",VLOOKUP(A103,【入力用】個人登録票!$A$21:$P$50,13,FALSE)) &amp; IF(ISERROR(VLOOKUP(A103,【入力用】個人登録票!$A$59:$P$127,13,FALSE)),"",VLOOKUP(A103,【入力用】個人登録票!$A$59:$P$127,13,FALSE))</f>
        <v/>
      </c>
      <c r="N103" s="296" t="str">
        <f>IF(ISERROR(VLOOKUP(A103,【入力用】個人登録票!$A$21:$P$50,14,FALSE)),"",VLOOKUP(A103,【入力用】個人登録票!$A$21:$P$50,14,FALSE)) &amp; IF(ISERROR(VLOOKUP(A103,【入力用】個人登録票!$A$59:$P$127,14,FALSE)),"",VLOOKUP(A103,【入力用】個人登録票!$A$59:$P$127,14,FALSE))</f>
        <v/>
      </c>
      <c r="O103" s="297" t="str">
        <f>IF(ISERROR(VLOOKUP(A103,【入力用】個人登録票!$A$21:$P$50,15,FALSE)),"",VLOOKUP(A103,【入力用】個人登録票!$A$21:$P$50,15,FALSE)) &amp; IF(ISERROR(VLOOKUP(A103,【入力用】個人登録票!$A$59:$P$127,15,FALSE)),"",VLOOKUP(A103,【入力用】個人登録票!$A$59:$P$127,15,FALSE))</f>
        <v/>
      </c>
      <c r="P103" s="298" t="str">
        <f>IF(ISERROR(VLOOKUP(A103,【入力用】個人登録票!$A$21:$P$50,16,FALSE)),"",VLOOKUP(A103,【入力用】個人登録票!$A$21:$P$50,16,FALSE)) &amp; IF(ISERROR(VLOOKUP(A103,【入力用】個人登録票!$A$59:$P$127,16,FALSE)),"",VLOOKUP(A103,【入力用】個人登録票!$A$59:$P$127,16,FALSE))</f>
        <v/>
      </c>
      <c r="R103" s="215">
        <f>IF(ISERROR(VLOOKUP(A103,【入力用】個人登録票!$A$59:$R$127,18,FALSE)),"",VLOOKUP(A103,【入力用】個人登録票!$A$59:$R$127,18,FALSE))</f>
        <v>0</v>
      </c>
    </row>
    <row r="104" spans="1:18" ht="19.5" customHeight="1">
      <c r="A104" s="289" t="str">
        <f>【入力用】個人登録票!A104</f>
        <v>76</v>
      </c>
      <c r="B104" s="290" t="str">
        <f>IF(ISERROR(VLOOKUP(A104,【入力用】個人登録票!$A$21:$P$50,2,FALSE)),"",VLOOKUP(A104,【入力用】個人登録票!$A$21:$P$50,2,FALSE)) &amp; IF(ISERROR(VLOOKUP(A104,【入力用】個人登録票!$A$59:$P$127,2,FALSE)),"",VLOOKUP(A104,【入力用】個人登録票!$A$59:$P$127,2,FALSE))</f>
        <v/>
      </c>
      <c r="C104" s="567" t="str">
        <f>IF(ISERROR(VLOOKUP(A104,【入力用】個人登録票!$A$21:$P$50,3,FALSE)),"",VLOOKUP(A104,【入力用】個人登録票!$A$21:$P$50,3,FALSE)) &amp; IF(ISERROR(VLOOKUP(A104,【入力用】個人登録票!$A$59:$P$127,3,FALSE)),"",VLOOKUP(A104,【入力用】個人登録票!$A$59:$P$127,3,FALSE))</f>
        <v/>
      </c>
      <c r="D104" s="568"/>
      <c r="E104" s="291" t="str">
        <f>IF(ISERROR(VLOOKUP(A104,【入力用】個人登録票!$A$21:$P$50,5,FALSE)),"",VLOOKUP(A104,【入力用】個人登録票!$A$21:$P$50,5,FALSE)) &amp; IF(ISERROR(VLOOKUP(A104,【入力用】個人登録票!$A$59:$P$127,5,FALSE)),"",VLOOKUP(A104,【入力用】個人登録票!$A$59:$P$127,5,FALSE))</f>
        <v/>
      </c>
      <c r="F104" s="569" t="str">
        <f>IF(ISERROR(VLOOKUP(A104,【入力用】個人登録票!$A$21:$P$50,6,FALSE)),"",VLOOKUP(A104,【入力用】個人登録票!$A$21:$P$50,6,FALSE)) &amp; IF(ISERROR(VLOOKUP(A104,【入力用】個人登録票!$A$59:$P$127,6,FALSE)),"",VLOOKUP(A104,【入力用】個人登録票!$A$59:$P$127,6,FALSE))</f>
        <v/>
      </c>
      <c r="G104" s="568"/>
      <c r="H104" s="293" t="str">
        <f>IF(ISERROR(VLOOKUP(A104,【入力用】個人登録票!$A$21:$P$50,8,FALSE)),"",VLOOKUP(A104,【入力用】個人登録票!$A$21:$P$50,8,FALSE)) &amp; IF(ISERROR(VLOOKUP(A104,【入力用】個人登録票!$A$59:$P$127,8,FALSE)),"",VLOOKUP(A104,【入力用】個人登録票!$A$59:$P$127,8,FALSE))</f>
        <v/>
      </c>
      <c r="I104" s="292" t="str">
        <f>IF(ISERROR(VLOOKUP(A104,【入力用】個人登録票!$A$21:$P$50,9,FALSE)),"",VLOOKUP(A104,【入力用】個人登録票!$A$21:$P$50,9,FALSE)) &amp; IF(ISERROR(VLOOKUP(A104,【入力用】個人登録票!$A$59:$P$127,9,FALSE)),"",VLOOKUP(A104,【入力用】個人登録票!$A$59:$P$127,9,FALSE))</f>
        <v/>
      </c>
      <c r="J104" s="570" t="str">
        <f>IF(ISERROR(VLOOKUP(A104,【入力用】個人登録票!$A$21:$P$50,10,FALSE)),"",VLOOKUP(A104,【入力用】個人登録票!$A$21:$P$50,10,FALSE)) &amp; IF(ISERROR(VLOOKUP(A104,【入力用】個人登録票!$A$59:$P$127,10,FALSE)),"",VLOOKUP(A104,【入力用】個人登録票!$A$59:$P$127,10,FALSE))</f>
        <v/>
      </c>
      <c r="K104" s="571"/>
      <c r="L104" s="294" t="str">
        <f>TEXT(IF(ISERROR(VLOOKUP(A104,【入力用】個人登録票!$A$21:$P$50,12,FALSE)),"",VLOOKUP(A104,【入力用】個人登録票!$A$21:$P$50,12,FALSE)) &amp; IF(ISERROR(VLOOKUP(A104,【入力用】個人登録票!$A$59:$P$127,12,FALSE)),"",VLOOKUP(A104,【入力用】個人登録票!$A$59:$P$127,12,FALSE)),"ge.m.d")</f>
        <v/>
      </c>
      <c r="M104" s="295" t="str">
        <f>IF(ISERROR(VLOOKUP(A104,【入力用】個人登録票!$A$21:$P$50,13,FALSE)),"",VLOOKUP(A104,【入力用】個人登録票!$A$21:$P$50,13,FALSE)) &amp; IF(ISERROR(VLOOKUP(A104,【入力用】個人登録票!$A$59:$P$127,13,FALSE)),"",VLOOKUP(A104,【入力用】個人登録票!$A$59:$P$127,13,FALSE))</f>
        <v/>
      </c>
      <c r="N104" s="296" t="str">
        <f>IF(ISERROR(VLOOKUP(A104,【入力用】個人登録票!$A$21:$P$50,14,FALSE)),"",VLOOKUP(A104,【入力用】個人登録票!$A$21:$P$50,14,FALSE)) &amp; IF(ISERROR(VLOOKUP(A104,【入力用】個人登録票!$A$59:$P$127,14,FALSE)),"",VLOOKUP(A104,【入力用】個人登録票!$A$59:$P$127,14,FALSE))</f>
        <v/>
      </c>
      <c r="O104" s="297" t="str">
        <f>IF(ISERROR(VLOOKUP(A104,【入力用】個人登録票!$A$21:$P$50,15,FALSE)),"",VLOOKUP(A104,【入力用】個人登録票!$A$21:$P$50,15,FALSE)) &amp; IF(ISERROR(VLOOKUP(A104,【入力用】個人登録票!$A$59:$P$127,15,FALSE)),"",VLOOKUP(A104,【入力用】個人登録票!$A$59:$P$127,15,FALSE))</f>
        <v/>
      </c>
      <c r="P104" s="298" t="str">
        <f>IF(ISERROR(VLOOKUP(A104,【入力用】個人登録票!$A$21:$P$50,16,FALSE)),"",VLOOKUP(A104,【入力用】個人登録票!$A$21:$P$50,16,FALSE)) &amp; IF(ISERROR(VLOOKUP(A104,【入力用】個人登録票!$A$59:$P$127,16,FALSE)),"",VLOOKUP(A104,【入力用】個人登録票!$A$59:$P$127,16,FALSE))</f>
        <v/>
      </c>
      <c r="R104" s="215">
        <f>IF(ISERROR(VLOOKUP(A104,【入力用】個人登録票!$A$59:$R$127,18,FALSE)),"",VLOOKUP(A104,【入力用】個人登録票!$A$59:$R$127,18,FALSE))</f>
        <v>0</v>
      </c>
    </row>
    <row r="105" spans="1:18" ht="19.5" customHeight="1">
      <c r="A105" s="289" t="str">
        <f>【入力用】個人登録票!A105</f>
        <v>77</v>
      </c>
      <c r="B105" s="290" t="str">
        <f>IF(ISERROR(VLOOKUP(A105,【入力用】個人登録票!$A$21:$P$50,2,FALSE)),"",VLOOKUP(A105,【入力用】個人登録票!$A$21:$P$50,2,FALSE)) &amp; IF(ISERROR(VLOOKUP(A105,【入力用】個人登録票!$A$59:$P$127,2,FALSE)),"",VLOOKUP(A105,【入力用】個人登録票!$A$59:$P$127,2,FALSE))</f>
        <v/>
      </c>
      <c r="C105" s="567" t="str">
        <f>IF(ISERROR(VLOOKUP(A105,【入力用】個人登録票!$A$21:$P$50,3,FALSE)),"",VLOOKUP(A105,【入力用】個人登録票!$A$21:$P$50,3,FALSE)) &amp; IF(ISERROR(VLOOKUP(A105,【入力用】個人登録票!$A$59:$P$127,3,FALSE)),"",VLOOKUP(A105,【入力用】個人登録票!$A$59:$P$127,3,FALSE))</f>
        <v/>
      </c>
      <c r="D105" s="568"/>
      <c r="E105" s="291" t="str">
        <f>IF(ISERROR(VLOOKUP(A105,【入力用】個人登録票!$A$21:$P$50,5,FALSE)),"",VLOOKUP(A105,【入力用】個人登録票!$A$21:$P$50,5,FALSE)) &amp; IF(ISERROR(VLOOKUP(A105,【入力用】個人登録票!$A$59:$P$127,5,FALSE)),"",VLOOKUP(A105,【入力用】個人登録票!$A$59:$P$127,5,FALSE))</f>
        <v/>
      </c>
      <c r="F105" s="569" t="str">
        <f>IF(ISERROR(VLOOKUP(A105,【入力用】個人登録票!$A$21:$P$50,6,FALSE)),"",VLOOKUP(A105,【入力用】個人登録票!$A$21:$P$50,6,FALSE)) &amp; IF(ISERROR(VLOOKUP(A105,【入力用】個人登録票!$A$59:$P$127,6,FALSE)),"",VLOOKUP(A105,【入力用】個人登録票!$A$59:$P$127,6,FALSE))</f>
        <v/>
      </c>
      <c r="G105" s="568"/>
      <c r="H105" s="293" t="str">
        <f>IF(ISERROR(VLOOKUP(A105,【入力用】個人登録票!$A$21:$P$50,8,FALSE)),"",VLOOKUP(A105,【入力用】個人登録票!$A$21:$P$50,8,FALSE)) &amp; IF(ISERROR(VLOOKUP(A105,【入力用】個人登録票!$A$59:$P$127,8,FALSE)),"",VLOOKUP(A105,【入力用】個人登録票!$A$59:$P$127,8,FALSE))</f>
        <v/>
      </c>
      <c r="I105" s="292" t="str">
        <f>IF(ISERROR(VLOOKUP(A105,【入力用】個人登録票!$A$21:$P$50,9,FALSE)),"",VLOOKUP(A105,【入力用】個人登録票!$A$21:$P$50,9,FALSE)) &amp; IF(ISERROR(VLOOKUP(A105,【入力用】個人登録票!$A$59:$P$127,9,FALSE)),"",VLOOKUP(A105,【入力用】個人登録票!$A$59:$P$127,9,FALSE))</f>
        <v/>
      </c>
      <c r="J105" s="570" t="str">
        <f>IF(ISERROR(VLOOKUP(A105,【入力用】個人登録票!$A$21:$P$50,10,FALSE)),"",VLOOKUP(A105,【入力用】個人登録票!$A$21:$P$50,10,FALSE)) &amp; IF(ISERROR(VLOOKUP(A105,【入力用】個人登録票!$A$59:$P$127,10,FALSE)),"",VLOOKUP(A105,【入力用】個人登録票!$A$59:$P$127,10,FALSE))</f>
        <v/>
      </c>
      <c r="K105" s="571"/>
      <c r="L105" s="294" t="str">
        <f>TEXT(IF(ISERROR(VLOOKUP(A105,【入力用】個人登録票!$A$21:$P$50,12,FALSE)),"",VLOOKUP(A105,【入力用】個人登録票!$A$21:$P$50,12,FALSE)) &amp; IF(ISERROR(VLOOKUP(A105,【入力用】個人登録票!$A$59:$P$127,12,FALSE)),"",VLOOKUP(A105,【入力用】個人登録票!$A$59:$P$127,12,FALSE)),"ge.m.d")</f>
        <v/>
      </c>
      <c r="M105" s="295" t="str">
        <f>IF(ISERROR(VLOOKUP(A105,【入力用】個人登録票!$A$21:$P$50,13,FALSE)),"",VLOOKUP(A105,【入力用】個人登録票!$A$21:$P$50,13,FALSE)) &amp; IF(ISERROR(VLOOKUP(A105,【入力用】個人登録票!$A$59:$P$127,13,FALSE)),"",VLOOKUP(A105,【入力用】個人登録票!$A$59:$P$127,13,FALSE))</f>
        <v/>
      </c>
      <c r="N105" s="296" t="str">
        <f>IF(ISERROR(VLOOKUP(A105,【入力用】個人登録票!$A$21:$P$50,14,FALSE)),"",VLOOKUP(A105,【入力用】個人登録票!$A$21:$P$50,14,FALSE)) &amp; IF(ISERROR(VLOOKUP(A105,【入力用】個人登録票!$A$59:$P$127,14,FALSE)),"",VLOOKUP(A105,【入力用】個人登録票!$A$59:$P$127,14,FALSE))</f>
        <v/>
      </c>
      <c r="O105" s="297" t="str">
        <f>IF(ISERROR(VLOOKUP(A105,【入力用】個人登録票!$A$21:$P$50,15,FALSE)),"",VLOOKUP(A105,【入力用】個人登録票!$A$21:$P$50,15,FALSE)) &amp; IF(ISERROR(VLOOKUP(A105,【入力用】個人登録票!$A$59:$P$127,15,FALSE)),"",VLOOKUP(A105,【入力用】個人登録票!$A$59:$P$127,15,FALSE))</f>
        <v/>
      </c>
      <c r="P105" s="298" t="str">
        <f>IF(ISERROR(VLOOKUP(A105,【入力用】個人登録票!$A$21:$P$50,16,FALSE)),"",VLOOKUP(A105,【入力用】個人登録票!$A$21:$P$50,16,FALSE)) &amp; IF(ISERROR(VLOOKUP(A105,【入力用】個人登録票!$A$59:$P$127,16,FALSE)),"",VLOOKUP(A105,【入力用】個人登録票!$A$59:$P$127,16,FALSE))</f>
        <v/>
      </c>
      <c r="R105" s="215">
        <f>IF(ISERROR(VLOOKUP(A105,【入力用】個人登録票!$A$59:$R$127,18,FALSE)),"",VLOOKUP(A105,【入力用】個人登録票!$A$59:$R$127,18,FALSE))</f>
        <v>0</v>
      </c>
    </row>
    <row r="106" spans="1:18" ht="19.5" customHeight="1">
      <c r="A106" s="289" t="str">
        <f>【入力用】個人登録票!A106</f>
        <v>78</v>
      </c>
      <c r="B106" s="290" t="str">
        <f>IF(ISERROR(VLOOKUP(A106,【入力用】個人登録票!$A$21:$P$50,2,FALSE)),"",VLOOKUP(A106,【入力用】個人登録票!$A$21:$P$50,2,FALSE)) &amp; IF(ISERROR(VLOOKUP(A106,【入力用】個人登録票!$A$59:$P$127,2,FALSE)),"",VLOOKUP(A106,【入力用】個人登録票!$A$59:$P$127,2,FALSE))</f>
        <v/>
      </c>
      <c r="C106" s="567" t="str">
        <f>IF(ISERROR(VLOOKUP(A106,【入力用】個人登録票!$A$21:$P$50,3,FALSE)),"",VLOOKUP(A106,【入力用】個人登録票!$A$21:$P$50,3,FALSE)) &amp; IF(ISERROR(VLOOKUP(A106,【入力用】個人登録票!$A$59:$P$127,3,FALSE)),"",VLOOKUP(A106,【入力用】個人登録票!$A$59:$P$127,3,FALSE))</f>
        <v/>
      </c>
      <c r="D106" s="568"/>
      <c r="E106" s="291" t="str">
        <f>IF(ISERROR(VLOOKUP(A106,【入力用】個人登録票!$A$21:$P$50,5,FALSE)),"",VLOOKUP(A106,【入力用】個人登録票!$A$21:$P$50,5,FALSE)) &amp; IF(ISERROR(VLOOKUP(A106,【入力用】個人登録票!$A$59:$P$127,5,FALSE)),"",VLOOKUP(A106,【入力用】個人登録票!$A$59:$P$127,5,FALSE))</f>
        <v/>
      </c>
      <c r="F106" s="569" t="str">
        <f>IF(ISERROR(VLOOKUP(A106,【入力用】個人登録票!$A$21:$P$50,6,FALSE)),"",VLOOKUP(A106,【入力用】個人登録票!$A$21:$P$50,6,FALSE)) &amp; IF(ISERROR(VLOOKUP(A106,【入力用】個人登録票!$A$59:$P$127,6,FALSE)),"",VLOOKUP(A106,【入力用】個人登録票!$A$59:$P$127,6,FALSE))</f>
        <v/>
      </c>
      <c r="G106" s="568"/>
      <c r="H106" s="293" t="str">
        <f>IF(ISERROR(VLOOKUP(A106,【入力用】個人登録票!$A$21:$P$50,8,FALSE)),"",VLOOKUP(A106,【入力用】個人登録票!$A$21:$P$50,8,FALSE)) &amp; IF(ISERROR(VLOOKUP(A106,【入力用】個人登録票!$A$59:$P$127,8,FALSE)),"",VLOOKUP(A106,【入力用】個人登録票!$A$59:$P$127,8,FALSE))</f>
        <v/>
      </c>
      <c r="I106" s="292" t="str">
        <f>IF(ISERROR(VLOOKUP(A106,【入力用】個人登録票!$A$21:$P$50,9,FALSE)),"",VLOOKUP(A106,【入力用】個人登録票!$A$21:$P$50,9,FALSE)) &amp; IF(ISERROR(VLOOKUP(A106,【入力用】個人登録票!$A$59:$P$127,9,FALSE)),"",VLOOKUP(A106,【入力用】個人登録票!$A$59:$P$127,9,FALSE))</f>
        <v/>
      </c>
      <c r="J106" s="570" t="str">
        <f>IF(ISERROR(VLOOKUP(A106,【入力用】個人登録票!$A$21:$P$50,10,FALSE)),"",VLOOKUP(A106,【入力用】個人登録票!$A$21:$P$50,10,FALSE)) &amp; IF(ISERROR(VLOOKUP(A106,【入力用】個人登録票!$A$59:$P$127,10,FALSE)),"",VLOOKUP(A106,【入力用】個人登録票!$A$59:$P$127,10,FALSE))</f>
        <v/>
      </c>
      <c r="K106" s="571"/>
      <c r="L106" s="294" t="str">
        <f>TEXT(IF(ISERROR(VLOOKUP(A106,【入力用】個人登録票!$A$21:$P$50,12,FALSE)),"",VLOOKUP(A106,【入力用】個人登録票!$A$21:$P$50,12,FALSE)) &amp; IF(ISERROR(VLOOKUP(A106,【入力用】個人登録票!$A$59:$P$127,12,FALSE)),"",VLOOKUP(A106,【入力用】個人登録票!$A$59:$P$127,12,FALSE)),"ge.m.d")</f>
        <v/>
      </c>
      <c r="M106" s="295" t="str">
        <f>IF(ISERROR(VLOOKUP(A106,【入力用】個人登録票!$A$21:$P$50,13,FALSE)),"",VLOOKUP(A106,【入力用】個人登録票!$A$21:$P$50,13,FALSE)) &amp; IF(ISERROR(VLOOKUP(A106,【入力用】個人登録票!$A$59:$P$127,13,FALSE)),"",VLOOKUP(A106,【入力用】個人登録票!$A$59:$P$127,13,FALSE))</f>
        <v/>
      </c>
      <c r="N106" s="296" t="str">
        <f>IF(ISERROR(VLOOKUP(A106,【入力用】個人登録票!$A$21:$P$50,14,FALSE)),"",VLOOKUP(A106,【入力用】個人登録票!$A$21:$P$50,14,FALSE)) &amp; IF(ISERROR(VLOOKUP(A106,【入力用】個人登録票!$A$59:$P$127,14,FALSE)),"",VLOOKUP(A106,【入力用】個人登録票!$A$59:$P$127,14,FALSE))</f>
        <v/>
      </c>
      <c r="O106" s="297" t="str">
        <f>IF(ISERROR(VLOOKUP(A106,【入力用】個人登録票!$A$21:$P$50,15,FALSE)),"",VLOOKUP(A106,【入力用】個人登録票!$A$21:$P$50,15,FALSE)) &amp; IF(ISERROR(VLOOKUP(A106,【入力用】個人登録票!$A$59:$P$127,15,FALSE)),"",VLOOKUP(A106,【入力用】個人登録票!$A$59:$P$127,15,FALSE))</f>
        <v/>
      </c>
      <c r="P106" s="298" t="str">
        <f>IF(ISERROR(VLOOKUP(A106,【入力用】個人登録票!$A$21:$P$50,16,FALSE)),"",VLOOKUP(A106,【入力用】個人登録票!$A$21:$P$50,16,FALSE)) &amp; IF(ISERROR(VLOOKUP(A106,【入力用】個人登録票!$A$59:$P$127,16,FALSE)),"",VLOOKUP(A106,【入力用】個人登録票!$A$59:$P$127,16,FALSE))</f>
        <v/>
      </c>
      <c r="R106" s="215">
        <f>IF(ISERROR(VLOOKUP(A106,【入力用】個人登録票!$A$59:$R$127,18,FALSE)),"",VLOOKUP(A106,【入力用】個人登録票!$A$59:$R$127,18,FALSE))</f>
        <v>0</v>
      </c>
    </row>
    <row r="107" spans="1:18" ht="19.5" customHeight="1">
      <c r="A107" s="289" t="str">
        <f>【入力用】個人登録票!A107</f>
        <v>79</v>
      </c>
      <c r="B107" s="290" t="str">
        <f>IF(ISERROR(VLOOKUP(A107,【入力用】個人登録票!$A$21:$P$50,2,FALSE)),"",VLOOKUP(A107,【入力用】個人登録票!$A$21:$P$50,2,FALSE)) &amp; IF(ISERROR(VLOOKUP(A107,【入力用】個人登録票!$A$59:$P$127,2,FALSE)),"",VLOOKUP(A107,【入力用】個人登録票!$A$59:$P$127,2,FALSE))</f>
        <v/>
      </c>
      <c r="C107" s="567" t="str">
        <f>IF(ISERROR(VLOOKUP(A107,【入力用】個人登録票!$A$21:$P$50,3,FALSE)),"",VLOOKUP(A107,【入力用】個人登録票!$A$21:$P$50,3,FALSE)) &amp; IF(ISERROR(VLOOKUP(A107,【入力用】個人登録票!$A$59:$P$127,3,FALSE)),"",VLOOKUP(A107,【入力用】個人登録票!$A$59:$P$127,3,FALSE))</f>
        <v/>
      </c>
      <c r="D107" s="568"/>
      <c r="E107" s="291" t="str">
        <f>IF(ISERROR(VLOOKUP(A107,【入力用】個人登録票!$A$21:$P$50,5,FALSE)),"",VLOOKUP(A107,【入力用】個人登録票!$A$21:$P$50,5,FALSE)) &amp; IF(ISERROR(VLOOKUP(A107,【入力用】個人登録票!$A$59:$P$127,5,FALSE)),"",VLOOKUP(A107,【入力用】個人登録票!$A$59:$P$127,5,FALSE))</f>
        <v/>
      </c>
      <c r="F107" s="569" t="str">
        <f>IF(ISERROR(VLOOKUP(A107,【入力用】個人登録票!$A$21:$P$50,6,FALSE)),"",VLOOKUP(A107,【入力用】個人登録票!$A$21:$P$50,6,FALSE)) &amp; IF(ISERROR(VLOOKUP(A107,【入力用】個人登録票!$A$59:$P$127,6,FALSE)),"",VLOOKUP(A107,【入力用】個人登録票!$A$59:$P$127,6,FALSE))</f>
        <v/>
      </c>
      <c r="G107" s="568"/>
      <c r="H107" s="293" t="str">
        <f>IF(ISERROR(VLOOKUP(A107,【入力用】個人登録票!$A$21:$P$50,8,FALSE)),"",VLOOKUP(A107,【入力用】個人登録票!$A$21:$P$50,8,FALSE)) &amp; IF(ISERROR(VLOOKUP(A107,【入力用】個人登録票!$A$59:$P$127,8,FALSE)),"",VLOOKUP(A107,【入力用】個人登録票!$A$59:$P$127,8,FALSE))</f>
        <v/>
      </c>
      <c r="I107" s="292" t="str">
        <f>IF(ISERROR(VLOOKUP(A107,【入力用】個人登録票!$A$21:$P$50,9,FALSE)),"",VLOOKUP(A107,【入力用】個人登録票!$A$21:$P$50,9,FALSE)) &amp; IF(ISERROR(VLOOKUP(A107,【入力用】個人登録票!$A$59:$P$127,9,FALSE)),"",VLOOKUP(A107,【入力用】個人登録票!$A$59:$P$127,9,FALSE))</f>
        <v/>
      </c>
      <c r="J107" s="570" t="str">
        <f>IF(ISERROR(VLOOKUP(A107,【入力用】個人登録票!$A$21:$P$50,10,FALSE)),"",VLOOKUP(A107,【入力用】個人登録票!$A$21:$P$50,10,FALSE)) &amp; IF(ISERROR(VLOOKUP(A107,【入力用】個人登録票!$A$59:$P$127,10,FALSE)),"",VLOOKUP(A107,【入力用】個人登録票!$A$59:$P$127,10,FALSE))</f>
        <v/>
      </c>
      <c r="K107" s="571"/>
      <c r="L107" s="294" t="str">
        <f>TEXT(IF(ISERROR(VLOOKUP(A107,【入力用】個人登録票!$A$21:$P$50,12,FALSE)),"",VLOOKUP(A107,【入力用】個人登録票!$A$21:$P$50,12,FALSE)) &amp; IF(ISERROR(VLOOKUP(A107,【入力用】個人登録票!$A$59:$P$127,12,FALSE)),"",VLOOKUP(A107,【入力用】個人登録票!$A$59:$P$127,12,FALSE)),"ge.m.d")</f>
        <v/>
      </c>
      <c r="M107" s="295" t="str">
        <f>IF(ISERROR(VLOOKUP(A107,【入力用】個人登録票!$A$21:$P$50,13,FALSE)),"",VLOOKUP(A107,【入力用】個人登録票!$A$21:$P$50,13,FALSE)) &amp; IF(ISERROR(VLOOKUP(A107,【入力用】個人登録票!$A$59:$P$127,13,FALSE)),"",VLOOKUP(A107,【入力用】個人登録票!$A$59:$P$127,13,FALSE))</f>
        <v/>
      </c>
      <c r="N107" s="296" t="str">
        <f>IF(ISERROR(VLOOKUP(A107,【入力用】個人登録票!$A$21:$P$50,14,FALSE)),"",VLOOKUP(A107,【入力用】個人登録票!$A$21:$P$50,14,FALSE)) &amp; IF(ISERROR(VLOOKUP(A107,【入力用】個人登録票!$A$59:$P$127,14,FALSE)),"",VLOOKUP(A107,【入力用】個人登録票!$A$59:$P$127,14,FALSE))</f>
        <v/>
      </c>
      <c r="O107" s="297" t="str">
        <f>IF(ISERROR(VLOOKUP(A107,【入力用】個人登録票!$A$21:$P$50,15,FALSE)),"",VLOOKUP(A107,【入力用】個人登録票!$A$21:$P$50,15,FALSE)) &amp; IF(ISERROR(VLOOKUP(A107,【入力用】個人登録票!$A$59:$P$127,15,FALSE)),"",VLOOKUP(A107,【入力用】個人登録票!$A$59:$P$127,15,FALSE))</f>
        <v/>
      </c>
      <c r="P107" s="298" t="str">
        <f>IF(ISERROR(VLOOKUP(A107,【入力用】個人登録票!$A$21:$P$50,16,FALSE)),"",VLOOKUP(A107,【入力用】個人登録票!$A$21:$P$50,16,FALSE)) &amp; IF(ISERROR(VLOOKUP(A107,【入力用】個人登録票!$A$59:$P$127,16,FALSE)),"",VLOOKUP(A107,【入力用】個人登録票!$A$59:$P$127,16,FALSE))</f>
        <v/>
      </c>
      <c r="R107" s="215">
        <f>IF(ISERROR(VLOOKUP(A107,【入力用】個人登録票!$A$59:$R$127,18,FALSE)),"",VLOOKUP(A107,【入力用】個人登録票!$A$59:$R$127,18,FALSE))</f>
        <v>0</v>
      </c>
    </row>
    <row r="108" spans="1:18" ht="19.5" customHeight="1">
      <c r="A108" s="289" t="str">
        <f>【入力用】個人登録票!A108</f>
        <v>80</v>
      </c>
      <c r="B108" s="290" t="str">
        <f>IF(ISERROR(VLOOKUP(A108,【入力用】個人登録票!$A$21:$P$50,2,FALSE)),"",VLOOKUP(A108,【入力用】個人登録票!$A$21:$P$50,2,FALSE)) &amp; IF(ISERROR(VLOOKUP(A108,【入力用】個人登録票!$A$59:$P$127,2,FALSE)),"",VLOOKUP(A108,【入力用】個人登録票!$A$59:$P$127,2,FALSE))</f>
        <v/>
      </c>
      <c r="C108" s="567" t="str">
        <f>IF(ISERROR(VLOOKUP(A108,【入力用】個人登録票!$A$21:$P$50,3,FALSE)),"",VLOOKUP(A108,【入力用】個人登録票!$A$21:$P$50,3,FALSE)) &amp; IF(ISERROR(VLOOKUP(A108,【入力用】個人登録票!$A$59:$P$127,3,FALSE)),"",VLOOKUP(A108,【入力用】個人登録票!$A$59:$P$127,3,FALSE))</f>
        <v/>
      </c>
      <c r="D108" s="568"/>
      <c r="E108" s="291" t="str">
        <f>IF(ISERROR(VLOOKUP(A108,【入力用】個人登録票!$A$21:$P$50,5,FALSE)),"",VLOOKUP(A108,【入力用】個人登録票!$A$21:$P$50,5,FALSE)) &amp; IF(ISERROR(VLOOKUP(A108,【入力用】個人登録票!$A$59:$P$127,5,FALSE)),"",VLOOKUP(A108,【入力用】個人登録票!$A$59:$P$127,5,FALSE))</f>
        <v/>
      </c>
      <c r="F108" s="569" t="str">
        <f>IF(ISERROR(VLOOKUP(A108,【入力用】個人登録票!$A$21:$P$50,6,FALSE)),"",VLOOKUP(A108,【入力用】個人登録票!$A$21:$P$50,6,FALSE)) &amp; IF(ISERROR(VLOOKUP(A108,【入力用】個人登録票!$A$59:$P$127,6,FALSE)),"",VLOOKUP(A108,【入力用】個人登録票!$A$59:$P$127,6,FALSE))</f>
        <v/>
      </c>
      <c r="G108" s="568"/>
      <c r="H108" s="293" t="str">
        <f>IF(ISERROR(VLOOKUP(A108,【入力用】個人登録票!$A$21:$P$50,8,FALSE)),"",VLOOKUP(A108,【入力用】個人登録票!$A$21:$P$50,8,FALSE)) &amp; IF(ISERROR(VLOOKUP(A108,【入力用】個人登録票!$A$59:$P$127,8,FALSE)),"",VLOOKUP(A108,【入力用】個人登録票!$A$59:$P$127,8,FALSE))</f>
        <v/>
      </c>
      <c r="I108" s="292" t="str">
        <f>IF(ISERROR(VLOOKUP(A108,【入力用】個人登録票!$A$21:$P$50,9,FALSE)),"",VLOOKUP(A108,【入力用】個人登録票!$A$21:$P$50,9,FALSE)) &amp; IF(ISERROR(VLOOKUP(A108,【入力用】個人登録票!$A$59:$P$127,9,FALSE)),"",VLOOKUP(A108,【入力用】個人登録票!$A$59:$P$127,9,FALSE))</f>
        <v/>
      </c>
      <c r="J108" s="570" t="str">
        <f>IF(ISERROR(VLOOKUP(A108,【入力用】個人登録票!$A$21:$P$50,10,FALSE)),"",VLOOKUP(A108,【入力用】個人登録票!$A$21:$P$50,10,FALSE)) &amp; IF(ISERROR(VLOOKUP(A108,【入力用】個人登録票!$A$59:$P$127,10,FALSE)),"",VLOOKUP(A108,【入力用】個人登録票!$A$59:$P$127,10,FALSE))</f>
        <v/>
      </c>
      <c r="K108" s="571"/>
      <c r="L108" s="294" t="str">
        <f>TEXT(IF(ISERROR(VLOOKUP(A108,【入力用】個人登録票!$A$21:$P$50,12,FALSE)),"",VLOOKUP(A108,【入力用】個人登録票!$A$21:$P$50,12,FALSE)) &amp; IF(ISERROR(VLOOKUP(A108,【入力用】個人登録票!$A$59:$P$127,12,FALSE)),"",VLOOKUP(A108,【入力用】個人登録票!$A$59:$P$127,12,FALSE)),"ge.m.d")</f>
        <v/>
      </c>
      <c r="M108" s="295" t="str">
        <f>IF(ISERROR(VLOOKUP(A108,【入力用】個人登録票!$A$21:$P$50,13,FALSE)),"",VLOOKUP(A108,【入力用】個人登録票!$A$21:$P$50,13,FALSE)) &amp; IF(ISERROR(VLOOKUP(A108,【入力用】個人登録票!$A$59:$P$127,13,FALSE)),"",VLOOKUP(A108,【入力用】個人登録票!$A$59:$P$127,13,FALSE))</f>
        <v/>
      </c>
      <c r="N108" s="296" t="str">
        <f>IF(ISERROR(VLOOKUP(A108,【入力用】個人登録票!$A$21:$P$50,14,FALSE)),"",VLOOKUP(A108,【入力用】個人登録票!$A$21:$P$50,14,FALSE)) &amp; IF(ISERROR(VLOOKUP(A108,【入力用】個人登録票!$A$59:$P$127,14,FALSE)),"",VLOOKUP(A108,【入力用】個人登録票!$A$59:$P$127,14,FALSE))</f>
        <v/>
      </c>
      <c r="O108" s="297" t="str">
        <f>IF(ISERROR(VLOOKUP(A108,【入力用】個人登録票!$A$21:$P$50,15,FALSE)),"",VLOOKUP(A108,【入力用】個人登録票!$A$21:$P$50,15,FALSE)) &amp; IF(ISERROR(VLOOKUP(A108,【入力用】個人登録票!$A$59:$P$127,15,FALSE)),"",VLOOKUP(A108,【入力用】個人登録票!$A$59:$P$127,15,FALSE))</f>
        <v/>
      </c>
      <c r="P108" s="298" t="str">
        <f>IF(ISERROR(VLOOKUP(A108,【入力用】個人登録票!$A$21:$P$50,16,FALSE)),"",VLOOKUP(A108,【入力用】個人登録票!$A$21:$P$50,16,FALSE)) &amp; IF(ISERROR(VLOOKUP(A108,【入力用】個人登録票!$A$59:$P$127,16,FALSE)),"",VLOOKUP(A108,【入力用】個人登録票!$A$59:$P$127,16,FALSE))</f>
        <v/>
      </c>
      <c r="R108" s="215">
        <f>IF(ISERROR(VLOOKUP(A108,【入力用】個人登録票!$A$59:$R$127,18,FALSE)),"",VLOOKUP(A108,【入力用】個人登録票!$A$59:$R$127,18,FALSE))</f>
        <v>0</v>
      </c>
    </row>
    <row r="109" spans="1:18" ht="19.5" customHeight="1">
      <c r="A109" s="289" t="str">
        <f>【入力用】個人登録票!A109</f>
        <v>81</v>
      </c>
      <c r="B109" s="290" t="str">
        <f>IF(ISERROR(VLOOKUP(A109,【入力用】個人登録票!$A$21:$P$50,2,FALSE)),"",VLOOKUP(A109,【入力用】個人登録票!$A$21:$P$50,2,FALSE)) &amp; IF(ISERROR(VLOOKUP(A109,【入力用】個人登録票!$A$59:$P$127,2,FALSE)),"",VLOOKUP(A109,【入力用】個人登録票!$A$59:$P$127,2,FALSE))</f>
        <v/>
      </c>
      <c r="C109" s="567" t="str">
        <f>IF(ISERROR(VLOOKUP(A109,【入力用】個人登録票!$A$21:$P$50,3,FALSE)),"",VLOOKUP(A109,【入力用】個人登録票!$A$21:$P$50,3,FALSE)) &amp; IF(ISERROR(VLOOKUP(A109,【入力用】個人登録票!$A$59:$P$127,3,FALSE)),"",VLOOKUP(A109,【入力用】個人登録票!$A$59:$P$127,3,FALSE))</f>
        <v/>
      </c>
      <c r="D109" s="568"/>
      <c r="E109" s="291" t="str">
        <f>IF(ISERROR(VLOOKUP(A109,【入力用】個人登録票!$A$21:$P$50,5,FALSE)),"",VLOOKUP(A109,【入力用】個人登録票!$A$21:$P$50,5,FALSE)) &amp; IF(ISERROR(VLOOKUP(A109,【入力用】個人登録票!$A$59:$P$127,5,FALSE)),"",VLOOKUP(A109,【入力用】個人登録票!$A$59:$P$127,5,FALSE))</f>
        <v/>
      </c>
      <c r="F109" s="569" t="str">
        <f>IF(ISERROR(VLOOKUP(A109,【入力用】個人登録票!$A$21:$P$50,6,FALSE)),"",VLOOKUP(A109,【入力用】個人登録票!$A$21:$P$50,6,FALSE)) &amp; IF(ISERROR(VLOOKUP(A109,【入力用】個人登録票!$A$59:$P$127,6,FALSE)),"",VLOOKUP(A109,【入力用】個人登録票!$A$59:$P$127,6,FALSE))</f>
        <v/>
      </c>
      <c r="G109" s="568"/>
      <c r="H109" s="293" t="str">
        <f>IF(ISERROR(VLOOKUP(A109,【入力用】個人登録票!$A$21:$P$50,8,FALSE)),"",VLOOKUP(A109,【入力用】個人登録票!$A$21:$P$50,8,FALSE)) &amp; IF(ISERROR(VLOOKUP(A109,【入力用】個人登録票!$A$59:$P$127,8,FALSE)),"",VLOOKUP(A109,【入力用】個人登録票!$A$59:$P$127,8,FALSE))</f>
        <v/>
      </c>
      <c r="I109" s="292" t="str">
        <f>IF(ISERROR(VLOOKUP(A109,【入力用】個人登録票!$A$21:$P$50,9,FALSE)),"",VLOOKUP(A109,【入力用】個人登録票!$A$21:$P$50,9,FALSE)) &amp; IF(ISERROR(VLOOKUP(A109,【入力用】個人登録票!$A$59:$P$127,9,FALSE)),"",VLOOKUP(A109,【入力用】個人登録票!$A$59:$P$127,9,FALSE))</f>
        <v/>
      </c>
      <c r="J109" s="570" t="str">
        <f>IF(ISERROR(VLOOKUP(A109,【入力用】個人登録票!$A$21:$P$50,10,FALSE)),"",VLOOKUP(A109,【入力用】個人登録票!$A$21:$P$50,10,FALSE)) &amp; IF(ISERROR(VLOOKUP(A109,【入力用】個人登録票!$A$59:$P$127,10,FALSE)),"",VLOOKUP(A109,【入力用】個人登録票!$A$59:$P$127,10,FALSE))</f>
        <v/>
      </c>
      <c r="K109" s="571"/>
      <c r="L109" s="294" t="str">
        <f>TEXT(IF(ISERROR(VLOOKUP(A109,【入力用】個人登録票!$A$21:$P$50,12,FALSE)),"",VLOOKUP(A109,【入力用】個人登録票!$A$21:$P$50,12,FALSE)) &amp; IF(ISERROR(VLOOKUP(A109,【入力用】個人登録票!$A$59:$P$127,12,FALSE)),"",VLOOKUP(A109,【入力用】個人登録票!$A$59:$P$127,12,FALSE)),"ge.m.d")</f>
        <v/>
      </c>
      <c r="M109" s="295" t="str">
        <f>IF(ISERROR(VLOOKUP(A109,【入力用】個人登録票!$A$21:$P$50,13,FALSE)),"",VLOOKUP(A109,【入力用】個人登録票!$A$21:$P$50,13,FALSE)) &amp; IF(ISERROR(VLOOKUP(A109,【入力用】個人登録票!$A$59:$P$127,13,FALSE)),"",VLOOKUP(A109,【入力用】個人登録票!$A$59:$P$127,13,FALSE))</f>
        <v/>
      </c>
      <c r="N109" s="296" t="str">
        <f>IF(ISERROR(VLOOKUP(A109,【入力用】個人登録票!$A$21:$P$50,14,FALSE)),"",VLOOKUP(A109,【入力用】個人登録票!$A$21:$P$50,14,FALSE)) &amp; IF(ISERROR(VLOOKUP(A109,【入力用】個人登録票!$A$59:$P$127,14,FALSE)),"",VLOOKUP(A109,【入力用】個人登録票!$A$59:$P$127,14,FALSE))</f>
        <v/>
      </c>
      <c r="O109" s="297" t="str">
        <f>IF(ISERROR(VLOOKUP(A109,【入力用】個人登録票!$A$21:$P$50,15,FALSE)),"",VLOOKUP(A109,【入力用】個人登録票!$A$21:$P$50,15,FALSE)) &amp; IF(ISERROR(VLOOKUP(A109,【入力用】個人登録票!$A$59:$P$127,15,FALSE)),"",VLOOKUP(A109,【入力用】個人登録票!$A$59:$P$127,15,FALSE))</f>
        <v/>
      </c>
      <c r="P109" s="298" t="str">
        <f>IF(ISERROR(VLOOKUP(A109,【入力用】個人登録票!$A$21:$P$50,16,FALSE)),"",VLOOKUP(A109,【入力用】個人登録票!$A$21:$P$50,16,FALSE)) &amp; IF(ISERROR(VLOOKUP(A109,【入力用】個人登録票!$A$59:$P$127,16,FALSE)),"",VLOOKUP(A109,【入力用】個人登録票!$A$59:$P$127,16,FALSE))</f>
        <v/>
      </c>
      <c r="R109" s="215">
        <f>IF(ISERROR(VLOOKUP(A109,【入力用】個人登録票!$A$59:$R$127,18,FALSE)),"",VLOOKUP(A109,【入力用】個人登録票!$A$59:$R$127,18,FALSE))</f>
        <v>0</v>
      </c>
    </row>
    <row r="110" spans="1:18" ht="19.5" customHeight="1">
      <c r="A110" s="289" t="str">
        <f>【入力用】個人登録票!A110</f>
        <v>82</v>
      </c>
      <c r="B110" s="290" t="str">
        <f>IF(ISERROR(VLOOKUP(A110,【入力用】個人登録票!$A$21:$P$50,2,FALSE)),"",VLOOKUP(A110,【入力用】個人登録票!$A$21:$P$50,2,FALSE)) &amp; IF(ISERROR(VLOOKUP(A110,【入力用】個人登録票!$A$59:$P$127,2,FALSE)),"",VLOOKUP(A110,【入力用】個人登録票!$A$59:$P$127,2,FALSE))</f>
        <v/>
      </c>
      <c r="C110" s="567" t="str">
        <f>IF(ISERROR(VLOOKUP(A110,【入力用】個人登録票!$A$21:$P$50,3,FALSE)),"",VLOOKUP(A110,【入力用】個人登録票!$A$21:$P$50,3,FALSE)) &amp; IF(ISERROR(VLOOKUP(A110,【入力用】個人登録票!$A$59:$P$127,3,FALSE)),"",VLOOKUP(A110,【入力用】個人登録票!$A$59:$P$127,3,FALSE))</f>
        <v/>
      </c>
      <c r="D110" s="568"/>
      <c r="E110" s="291" t="str">
        <f>IF(ISERROR(VLOOKUP(A110,【入力用】個人登録票!$A$21:$P$50,5,FALSE)),"",VLOOKUP(A110,【入力用】個人登録票!$A$21:$P$50,5,FALSE)) &amp; IF(ISERROR(VLOOKUP(A110,【入力用】個人登録票!$A$59:$P$127,5,FALSE)),"",VLOOKUP(A110,【入力用】個人登録票!$A$59:$P$127,5,FALSE))</f>
        <v/>
      </c>
      <c r="F110" s="569" t="str">
        <f>IF(ISERROR(VLOOKUP(A110,【入力用】個人登録票!$A$21:$P$50,6,FALSE)),"",VLOOKUP(A110,【入力用】個人登録票!$A$21:$P$50,6,FALSE)) &amp; IF(ISERROR(VLOOKUP(A110,【入力用】個人登録票!$A$59:$P$127,6,FALSE)),"",VLOOKUP(A110,【入力用】個人登録票!$A$59:$P$127,6,FALSE))</f>
        <v/>
      </c>
      <c r="G110" s="568"/>
      <c r="H110" s="293" t="str">
        <f>IF(ISERROR(VLOOKUP(A110,【入力用】個人登録票!$A$21:$P$50,8,FALSE)),"",VLOOKUP(A110,【入力用】個人登録票!$A$21:$P$50,8,FALSE)) &amp; IF(ISERROR(VLOOKUP(A110,【入力用】個人登録票!$A$59:$P$127,8,FALSE)),"",VLOOKUP(A110,【入力用】個人登録票!$A$59:$P$127,8,FALSE))</f>
        <v/>
      </c>
      <c r="I110" s="292" t="str">
        <f>IF(ISERROR(VLOOKUP(A110,【入力用】個人登録票!$A$21:$P$50,9,FALSE)),"",VLOOKUP(A110,【入力用】個人登録票!$A$21:$P$50,9,FALSE)) &amp; IF(ISERROR(VLOOKUP(A110,【入力用】個人登録票!$A$59:$P$127,9,FALSE)),"",VLOOKUP(A110,【入力用】個人登録票!$A$59:$P$127,9,FALSE))</f>
        <v/>
      </c>
      <c r="J110" s="570" t="str">
        <f>IF(ISERROR(VLOOKUP(A110,【入力用】個人登録票!$A$21:$P$50,10,FALSE)),"",VLOOKUP(A110,【入力用】個人登録票!$A$21:$P$50,10,FALSE)) &amp; IF(ISERROR(VLOOKUP(A110,【入力用】個人登録票!$A$59:$P$127,10,FALSE)),"",VLOOKUP(A110,【入力用】個人登録票!$A$59:$P$127,10,FALSE))</f>
        <v/>
      </c>
      <c r="K110" s="571"/>
      <c r="L110" s="294" t="str">
        <f>TEXT(IF(ISERROR(VLOOKUP(A110,【入力用】個人登録票!$A$21:$P$50,12,FALSE)),"",VLOOKUP(A110,【入力用】個人登録票!$A$21:$P$50,12,FALSE)) &amp; IF(ISERROR(VLOOKUP(A110,【入力用】個人登録票!$A$59:$P$127,12,FALSE)),"",VLOOKUP(A110,【入力用】個人登録票!$A$59:$P$127,12,FALSE)),"ge.m.d")</f>
        <v/>
      </c>
      <c r="M110" s="295" t="str">
        <f>IF(ISERROR(VLOOKUP(A110,【入力用】個人登録票!$A$21:$P$50,13,FALSE)),"",VLOOKUP(A110,【入力用】個人登録票!$A$21:$P$50,13,FALSE)) &amp; IF(ISERROR(VLOOKUP(A110,【入力用】個人登録票!$A$59:$P$127,13,FALSE)),"",VLOOKUP(A110,【入力用】個人登録票!$A$59:$P$127,13,FALSE))</f>
        <v/>
      </c>
      <c r="N110" s="296" t="str">
        <f>IF(ISERROR(VLOOKUP(A110,【入力用】個人登録票!$A$21:$P$50,14,FALSE)),"",VLOOKUP(A110,【入力用】個人登録票!$A$21:$P$50,14,FALSE)) &amp; IF(ISERROR(VLOOKUP(A110,【入力用】個人登録票!$A$59:$P$127,14,FALSE)),"",VLOOKUP(A110,【入力用】個人登録票!$A$59:$P$127,14,FALSE))</f>
        <v/>
      </c>
      <c r="O110" s="297" t="str">
        <f>IF(ISERROR(VLOOKUP(A110,【入力用】個人登録票!$A$21:$P$50,15,FALSE)),"",VLOOKUP(A110,【入力用】個人登録票!$A$21:$P$50,15,FALSE)) &amp; IF(ISERROR(VLOOKUP(A110,【入力用】個人登録票!$A$59:$P$127,15,FALSE)),"",VLOOKUP(A110,【入力用】個人登録票!$A$59:$P$127,15,FALSE))</f>
        <v/>
      </c>
      <c r="P110" s="298" t="str">
        <f>IF(ISERROR(VLOOKUP(A110,【入力用】個人登録票!$A$21:$P$50,16,FALSE)),"",VLOOKUP(A110,【入力用】個人登録票!$A$21:$P$50,16,FALSE)) &amp; IF(ISERROR(VLOOKUP(A110,【入力用】個人登録票!$A$59:$P$127,16,FALSE)),"",VLOOKUP(A110,【入力用】個人登録票!$A$59:$P$127,16,FALSE))</f>
        <v/>
      </c>
      <c r="R110" s="215">
        <f>IF(ISERROR(VLOOKUP(A110,【入力用】個人登録票!$A$59:$R$127,18,FALSE)),"",VLOOKUP(A110,【入力用】個人登録票!$A$59:$R$127,18,FALSE))</f>
        <v>0</v>
      </c>
    </row>
    <row r="111" spans="1:18" ht="19.5" customHeight="1">
      <c r="A111" s="289" t="str">
        <f>【入力用】個人登録票!A111</f>
        <v>83</v>
      </c>
      <c r="B111" s="290" t="str">
        <f>IF(ISERROR(VLOOKUP(A111,【入力用】個人登録票!$A$21:$P$50,2,FALSE)),"",VLOOKUP(A111,【入力用】個人登録票!$A$21:$P$50,2,FALSE)) &amp; IF(ISERROR(VLOOKUP(A111,【入力用】個人登録票!$A$59:$P$127,2,FALSE)),"",VLOOKUP(A111,【入力用】個人登録票!$A$59:$P$127,2,FALSE))</f>
        <v/>
      </c>
      <c r="C111" s="567" t="str">
        <f>IF(ISERROR(VLOOKUP(A111,【入力用】個人登録票!$A$21:$P$50,3,FALSE)),"",VLOOKUP(A111,【入力用】個人登録票!$A$21:$P$50,3,FALSE)) &amp; IF(ISERROR(VLOOKUP(A111,【入力用】個人登録票!$A$59:$P$127,3,FALSE)),"",VLOOKUP(A111,【入力用】個人登録票!$A$59:$P$127,3,FALSE))</f>
        <v/>
      </c>
      <c r="D111" s="568"/>
      <c r="E111" s="291" t="str">
        <f>IF(ISERROR(VLOOKUP(A111,【入力用】個人登録票!$A$21:$P$50,5,FALSE)),"",VLOOKUP(A111,【入力用】個人登録票!$A$21:$P$50,5,FALSE)) &amp; IF(ISERROR(VLOOKUP(A111,【入力用】個人登録票!$A$59:$P$127,5,FALSE)),"",VLOOKUP(A111,【入力用】個人登録票!$A$59:$P$127,5,FALSE))</f>
        <v/>
      </c>
      <c r="F111" s="569" t="str">
        <f>IF(ISERROR(VLOOKUP(A111,【入力用】個人登録票!$A$21:$P$50,6,FALSE)),"",VLOOKUP(A111,【入力用】個人登録票!$A$21:$P$50,6,FALSE)) &amp; IF(ISERROR(VLOOKUP(A111,【入力用】個人登録票!$A$59:$P$127,6,FALSE)),"",VLOOKUP(A111,【入力用】個人登録票!$A$59:$P$127,6,FALSE))</f>
        <v/>
      </c>
      <c r="G111" s="568"/>
      <c r="H111" s="293" t="str">
        <f>IF(ISERROR(VLOOKUP(A111,【入力用】個人登録票!$A$21:$P$50,8,FALSE)),"",VLOOKUP(A111,【入力用】個人登録票!$A$21:$P$50,8,FALSE)) &amp; IF(ISERROR(VLOOKUP(A111,【入力用】個人登録票!$A$59:$P$127,8,FALSE)),"",VLOOKUP(A111,【入力用】個人登録票!$A$59:$P$127,8,FALSE))</f>
        <v/>
      </c>
      <c r="I111" s="292" t="str">
        <f>IF(ISERROR(VLOOKUP(A111,【入力用】個人登録票!$A$21:$P$50,9,FALSE)),"",VLOOKUP(A111,【入力用】個人登録票!$A$21:$P$50,9,FALSE)) &amp; IF(ISERROR(VLOOKUP(A111,【入力用】個人登録票!$A$59:$P$127,9,FALSE)),"",VLOOKUP(A111,【入力用】個人登録票!$A$59:$P$127,9,FALSE))</f>
        <v/>
      </c>
      <c r="J111" s="570" t="str">
        <f>IF(ISERROR(VLOOKUP(A111,【入力用】個人登録票!$A$21:$P$50,10,FALSE)),"",VLOOKUP(A111,【入力用】個人登録票!$A$21:$P$50,10,FALSE)) &amp; IF(ISERROR(VLOOKUP(A111,【入力用】個人登録票!$A$59:$P$127,10,FALSE)),"",VLOOKUP(A111,【入力用】個人登録票!$A$59:$P$127,10,FALSE))</f>
        <v/>
      </c>
      <c r="K111" s="571"/>
      <c r="L111" s="294" t="str">
        <f>TEXT(IF(ISERROR(VLOOKUP(A111,【入力用】個人登録票!$A$21:$P$50,12,FALSE)),"",VLOOKUP(A111,【入力用】個人登録票!$A$21:$P$50,12,FALSE)) &amp; IF(ISERROR(VLOOKUP(A111,【入力用】個人登録票!$A$59:$P$127,12,FALSE)),"",VLOOKUP(A111,【入力用】個人登録票!$A$59:$P$127,12,FALSE)),"ge.m.d")</f>
        <v/>
      </c>
      <c r="M111" s="295" t="str">
        <f>IF(ISERROR(VLOOKUP(A111,【入力用】個人登録票!$A$21:$P$50,13,FALSE)),"",VLOOKUP(A111,【入力用】個人登録票!$A$21:$P$50,13,FALSE)) &amp; IF(ISERROR(VLOOKUP(A111,【入力用】個人登録票!$A$59:$P$127,13,FALSE)),"",VLOOKUP(A111,【入力用】個人登録票!$A$59:$P$127,13,FALSE))</f>
        <v/>
      </c>
      <c r="N111" s="296" t="str">
        <f>IF(ISERROR(VLOOKUP(A111,【入力用】個人登録票!$A$21:$P$50,14,FALSE)),"",VLOOKUP(A111,【入力用】個人登録票!$A$21:$P$50,14,FALSE)) &amp; IF(ISERROR(VLOOKUP(A111,【入力用】個人登録票!$A$59:$P$127,14,FALSE)),"",VLOOKUP(A111,【入力用】個人登録票!$A$59:$P$127,14,FALSE))</f>
        <v/>
      </c>
      <c r="O111" s="297" t="str">
        <f>IF(ISERROR(VLOOKUP(A111,【入力用】個人登録票!$A$21:$P$50,15,FALSE)),"",VLOOKUP(A111,【入力用】個人登録票!$A$21:$P$50,15,FALSE)) &amp; IF(ISERROR(VLOOKUP(A111,【入力用】個人登録票!$A$59:$P$127,15,FALSE)),"",VLOOKUP(A111,【入力用】個人登録票!$A$59:$P$127,15,FALSE))</f>
        <v/>
      </c>
      <c r="P111" s="298" t="str">
        <f>IF(ISERROR(VLOOKUP(A111,【入力用】個人登録票!$A$21:$P$50,16,FALSE)),"",VLOOKUP(A111,【入力用】個人登録票!$A$21:$P$50,16,FALSE)) &amp; IF(ISERROR(VLOOKUP(A111,【入力用】個人登録票!$A$59:$P$127,16,FALSE)),"",VLOOKUP(A111,【入力用】個人登録票!$A$59:$P$127,16,FALSE))</f>
        <v/>
      </c>
      <c r="R111" s="215">
        <f>IF(ISERROR(VLOOKUP(A111,【入力用】個人登録票!$A$59:$R$127,18,FALSE)),"",VLOOKUP(A111,【入力用】個人登録票!$A$59:$R$127,18,FALSE))</f>
        <v>0</v>
      </c>
    </row>
    <row r="112" spans="1:18" ht="19.5" customHeight="1">
      <c r="A112" s="289" t="str">
        <f>【入力用】個人登録票!A112</f>
        <v>84</v>
      </c>
      <c r="B112" s="290" t="str">
        <f>IF(ISERROR(VLOOKUP(A112,【入力用】個人登録票!$A$21:$P$50,2,FALSE)),"",VLOOKUP(A112,【入力用】個人登録票!$A$21:$P$50,2,FALSE)) &amp; IF(ISERROR(VLOOKUP(A112,【入力用】個人登録票!$A$59:$P$127,2,FALSE)),"",VLOOKUP(A112,【入力用】個人登録票!$A$59:$P$127,2,FALSE))</f>
        <v/>
      </c>
      <c r="C112" s="567" t="str">
        <f>IF(ISERROR(VLOOKUP(A112,【入力用】個人登録票!$A$21:$P$50,3,FALSE)),"",VLOOKUP(A112,【入力用】個人登録票!$A$21:$P$50,3,FALSE)) &amp; IF(ISERROR(VLOOKUP(A112,【入力用】個人登録票!$A$59:$P$127,3,FALSE)),"",VLOOKUP(A112,【入力用】個人登録票!$A$59:$P$127,3,FALSE))</f>
        <v/>
      </c>
      <c r="D112" s="568"/>
      <c r="E112" s="291" t="str">
        <f>IF(ISERROR(VLOOKUP(A112,【入力用】個人登録票!$A$21:$P$50,5,FALSE)),"",VLOOKUP(A112,【入力用】個人登録票!$A$21:$P$50,5,FALSE)) &amp; IF(ISERROR(VLOOKUP(A112,【入力用】個人登録票!$A$59:$P$127,5,FALSE)),"",VLOOKUP(A112,【入力用】個人登録票!$A$59:$P$127,5,FALSE))</f>
        <v/>
      </c>
      <c r="F112" s="569" t="str">
        <f>IF(ISERROR(VLOOKUP(A112,【入力用】個人登録票!$A$21:$P$50,6,FALSE)),"",VLOOKUP(A112,【入力用】個人登録票!$A$21:$P$50,6,FALSE)) &amp; IF(ISERROR(VLOOKUP(A112,【入力用】個人登録票!$A$59:$P$127,6,FALSE)),"",VLOOKUP(A112,【入力用】個人登録票!$A$59:$P$127,6,FALSE))</f>
        <v/>
      </c>
      <c r="G112" s="568"/>
      <c r="H112" s="293" t="str">
        <f>IF(ISERROR(VLOOKUP(A112,【入力用】個人登録票!$A$21:$P$50,8,FALSE)),"",VLOOKUP(A112,【入力用】個人登録票!$A$21:$P$50,8,FALSE)) &amp; IF(ISERROR(VLOOKUP(A112,【入力用】個人登録票!$A$59:$P$127,8,FALSE)),"",VLOOKUP(A112,【入力用】個人登録票!$A$59:$P$127,8,FALSE))</f>
        <v/>
      </c>
      <c r="I112" s="292" t="str">
        <f>IF(ISERROR(VLOOKUP(A112,【入力用】個人登録票!$A$21:$P$50,9,FALSE)),"",VLOOKUP(A112,【入力用】個人登録票!$A$21:$P$50,9,FALSE)) &amp; IF(ISERROR(VLOOKUP(A112,【入力用】個人登録票!$A$59:$P$127,9,FALSE)),"",VLOOKUP(A112,【入力用】個人登録票!$A$59:$P$127,9,FALSE))</f>
        <v/>
      </c>
      <c r="J112" s="570" t="str">
        <f>IF(ISERROR(VLOOKUP(A112,【入力用】個人登録票!$A$21:$P$50,10,FALSE)),"",VLOOKUP(A112,【入力用】個人登録票!$A$21:$P$50,10,FALSE)) &amp; IF(ISERROR(VLOOKUP(A112,【入力用】個人登録票!$A$59:$P$127,10,FALSE)),"",VLOOKUP(A112,【入力用】個人登録票!$A$59:$P$127,10,FALSE))</f>
        <v/>
      </c>
      <c r="K112" s="571"/>
      <c r="L112" s="294" t="str">
        <f>TEXT(IF(ISERROR(VLOOKUP(A112,【入力用】個人登録票!$A$21:$P$50,12,FALSE)),"",VLOOKUP(A112,【入力用】個人登録票!$A$21:$P$50,12,FALSE)) &amp; IF(ISERROR(VLOOKUP(A112,【入力用】個人登録票!$A$59:$P$127,12,FALSE)),"",VLOOKUP(A112,【入力用】個人登録票!$A$59:$P$127,12,FALSE)),"ge.m.d")</f>
        <v/>
      </c>
      <c r="M112" s="295" t="str">
        <f>IF(ISERROR(VLOOKUP(A112,【入力用】個人登録票!$A$21:$P$50,13,FALSE)),"",VLOOKUP(A112,【入力用】個人登録票!$A$21:$P$50,13,FALSE)) &amp; IF(ISERROR(VLOOKUP(A112,【入力用】個人登録票!$A$59:$P$127,13,FALSE)),"",VLOOKUP(A112,【入力用】個人登録票!$A$59:$P$127,13,FALSE))</f>
        <v/>
      </c>
      <c r="N112" s="296" t="str">
        <f>IF(ISERROR(VLOOKUP(A112,【入力用】個人登録票!$A$21:$P$50,14,FALSE)),"",VLOOKUP(A112,【入力用】個人登録票!$A$21:$P$50,14,FALSE)) &amp; IF(ISERROR(VLOOKUP(A112,【入力用】個人登録票!$A$59:$P$127,14,FALSE)),"",VLOOKUP(A112,【入力用】個人登録票!$A$59:$P$127,14,FALSE))</f>
        <v/>
      </c>
      <c r="O112" s="297" t="str">
        <f>IF(ISERROR(VLOOKUP(A112,【入力用】個人登録票!$A$21:$P$50,15,FALSE)),"",VLOOKUP(A112,【入力用】個人登録票!$A$21:$P$50,15,FALSE)) &amp; IF(ISERROR(VLOOKUP(A112,【入力用】個人登録票!$A$59:$P$127,15,FALSE)),"",VLOOKUP(A112,【入力用】個人登録票!$A$59:$P$127,15,FALSE))</f>
        <v/>
      </c>
      <c r="P112" s="298" t="str">
        <f>IF(ISERROR(VLOOKUP(A112,【入力用】個人登録票!$A$21:$P$50,16,FALSE)),"",VLOOKUP(A112,【入力用】個人登録票!$A$21:$P$50,16,FALSE)) &amp; IF(ISERROR(VLOOKUP(A112,【入力用】個人登録票!$A$59:$P$127,16,FALSE)),"",VLOOKUP(A112,【入力用】個人登録票!$A$59:$P$127,16,FALSE))</f>
        <v/>
      </c>
      <c r="R112" s="215">
        <f>IF(ISERROR(VLOOKUP(A112,【入力用】個人登録票!$A$59:$R$127,18,FALSE)),"",VLOOKUP(A112,【入力用】個人登録票!$A$59:$R$127,18,FALSE))</f>
        <v>0</v>
      </c>
    </row>
    <row r="113" spans="1:18" ht="19.5" customHeight="1">
      <c r="A113" s="289" t="str">
        <f>【入力用】個人登録票!A113</f>
        <v>85</v>
      </c>
      <c r="B113" s="290" t="str">
        <f>IF(ISERROR(VLOOKUP(A113,【入力用】個人登録票!$A$21:$P$50,2,FALSE)),"",VLOOKUP(A113,【入力用】個人登録票!$A$21:$P$50,2,FALSE)) &amp; IF(ISERROR(VLOOKUP(A113,【入力用】個人登録票!$A$59:$P$127,2,FALSE)),"",VLOOKUP(A113,【入力用】個人登録票!$A$59:$P$127,2,FALSE))</f>
        <v/>
      </c>
      <c r="C113" s="567" t="str">
        <f>IF(ISERROR(VLOOKUP(A113,【入力用】個人登録票!$A$21:$P$50,3,FALSE)),"",VLOOKUP(A113,【入力用】個人登録票!$A$21:$P$50,3,FALSE)) &amp; IF(ISERROR(VLOOKUP(A113,【入力用】個人登録票!$A$59:$P$127,3,FALSE)),"",VLOOKUP(A113,【入力用】個人登録票!$A$59:$P$127,3,FALSE))</f>
        <v/>
      </c>
      <c r="D113" s="568"/>
      <c r="E113" s="291" t="str">
        <f>IF(ISERROR(VLOOKUP(A113,【入力用】個人登録票!$A$21:$P$50,5,FALSE)),"",VLOOKUP(A113,【入力用】個人登録票!$A$21:$P$50,5,FALSE)) &amp; IF(ISERROR(VLOOKUP(A113,【入力用】個人登録票!$A$59:$P$127,5,FALSE)),"",VLOOKUP(A113,【入力用】個人登録票!$A$59:$P$127,5,FALSE))</f>
        <v/>
      </c>
      <c r="F113" s="569" t="str">
        <f>IF(ISERROR(VLOOKUP(A113,【入力用】個人登録票!$A$21:$P$50,6,FALSE)),"",VLOOKUP(A113,【入力用】個人登録票!$A$21:$P$50,6,FALSE)) &amp; IF(ISERROR(VLOOKUP(A113,【入力用】個人登録票!$A$59:$P$127,6,FALSE)),"",VLOOKUP(A113,【入力用】個人登録票!$A$59:$P$127,6,FALSE))</f>
        <v/>
      </c>
      <c r="G113" s="568"/>
      <c r="H113" s="293" t="str">
        <f>IF(ISERROR(VLOOKUP(A113,【入力用】個人登録票!$A$21:$P$50,8,FALSE)),"",VLOOKUP(A113,【入力用】個人登録票!$A$21:$P$50,8,FALSE)) &amp; IF(ISERROR(VLOOKUP(A113,【入力用】個人登録票!$A$59:$P$127,8,FALSE)),"",VLOOKUP(A113,【入力用】個人登録票!$A$59:$P$127,8,FALSE))</f>
        <v/>
      </c>
      <c r="I113" s="292" t="str">
        <f>IF(ISERROR(VLOOKUP(A113,【入力用】個人登録票!$A$21:$P$50,9,FALSE)),"",VLOOKUP(A113,【入力用】個人登録票!$A$21:$P$50,9,FALSE)) &amp; IF(ISERROR(VLOOKUP(A113,【入力用】個人登録票!$A$59:$P$127,9,FALSE)),"",VLOOKUP(A113,【入力用】個人登録票!$A$59:$P$127,9,FALSE))</f>
        <v/>
      </c>
      <c r="J113" s="570" t="str">
        <f>IF(ISERROR(VLOOKUP(A113,【入力用】個人登録票!$A$21:$P$50,10,FALSE)),"",VLOOKUP(A113,【入力用】個人登録票!$A$21:$P$50,10,FALSE)) &amp; IF(ISERROR(VLOOKUP(A113,【入力用】個人登録票!$A$59:$P$127,10,FALSE)),"",VLOOKUP(A113,【入力用】個人登録票!$A$59:$P$127,10,FALSE))</f>
        <v/>
      </c>
      <c r="K113" s="571"/>
      <c r="L113" s="294" t="str">
        <f>TEXT(IF(ISERROR(VLOOKUP(A113,【入力用】個人登録票!$A$21:$P$50,12,FALSE)),"",VLOOKUP(A113,【入力用】個人登録票!$A$21:$P$50,12,FALSE)) &amp; IF(ISERROR(VLOOKUP(A113,【入力用】個人登録票!$A$59:$P$127,12,FALSE)),"",VLOOKUP(A113,【入力用】個人登録票!$A$59:$P$127,12,FALSE)),"ge.m.d")</f>
        <v/>
      </c>
      <c r="M113" s="295" t="str">
        <f>IF(ISERROR(VLOOKUP(A113,【入力用】個人登録票!$A$21:$P$50,13,FALSE)),"",VLOOKUP(A113,【入力用】個人登録票!$A$21:$P$50,13,FALSE)) &amp; IF(ISERROR(VLOOKUP(A113,【入力用】個人登録票!$A$59:$P$127,13,FALSE)),"",VLOOKUP(A113,【入力用】個人登録票!$A$59:$P$127,13,FALSE))</f>
        <v/>
      </c>
      <c r="N113" s="296" t="str">
        <f>IF(ISERROR(VLOOKUP(A113,【入力用】個人登録票!$A$21:$P$50,14,FALSE)),"",VLOOKUP(A113,【入力用】個人登録票!$A$21:$P$50,14,FALSE)) &amp; IF(ISERROR(VLOOKUP(A113,【入力用】個人登録票!$A$59:$P$127,14,FALSE)),"",VLOOKUP(A113,【入力用】個人登録票!$A$59:$P$127,14,FALSE))</f>
        <v/>
      </c>
      <c r="O113" s="297" t="str">
        <f>IF(ISERROR(VLOOKUP(A113,【入力用】個人登録票!$A$21:$P$50,15,FALSE)),"",VLOOKUP(A113,【入力用】個人登録票!$A$21:$P$50,15,FALSE)) &amp; IF(ISERROR(VLOOKUP(A113,【入力用】個人登録票!$A$59:$P$127,15,FALSE)),"",VLOOKUP(A113,【入力用】個人登録票!$A$59:$P$127,15,FALSE))</f>
        <v/>
      </c>
      <c r="P113" s="298" t="str">
        <f>IF(ISERROR(VLOOKUP(A113,【入力用】個人登録票!$A$21:$P$50,16,FALSE)),"",VLOOKUP(A113,【入力用】個人登録票!$A$21:$P$50,16,FALSE)) &amp; IF(ISERROR(VLOOKUP(A113,【入力用】個人登録票!$A$59:$P$127,16,FALSE)),"",VLOOKUP(A113,【入力用】個人登録票!$A$59:$P$127,16,FALSE))</f>
        <v/>
      </c>
      <c r="R113" s="215">
        <f>IF(ISERROR(VLOOKUP(A113,【入力用】個人登録票!$A$59:$R$127,18,FALSE)),"",VLOOKUP(A113,【入力用】個人登録票!$A$59:$R$127,18,FALSE))</f>
        <v>0</v>
      </c>
    </row>
    <row r="114" spans="1:18" ht="19.5" customHeight="1">
      <c r="A114" s="289" t="str">
        <f>【入力用】個人登録票!A114</f>
        <v>86</v>
      </c>
      <c r="B114" s="290" t="str">
        <f>IF(ISERROR(VLOOKUP(A114,【入力用】個人登録票!$A$21:$P$50,2,FALSE)),"",VLOOKUP(A114,【入力用】個人登録票!$A$21:$P$50,2,FALSE)) &amp; IF(ISERROR(VLOOKUP(A114,【入力用】個人登録票!$A$59:$P$127,2,FALSE)),"",VLOOKUP(A114,【入力用】個人登録票!$A$59:$P$127,2,FALSE))</f>
        <v/>
      </c>
      <c r="C114" s="567" t="str">
        <f>IF(ISERROR(VLOOKUP(A114,【入力用】個人登録票!$A$21:$P$50,3,FALSE)),"",VLOOKUP(A114,【入力用】個人登録票!$A$21:$P$50,3,FALSE)) &amp; IF(ISERROR(VLOOKUP(A114,【入力用】個人登録票!$A$59:$P$127,3,FALSE)),"",VLOOKUP(A114,【入力用】個人登録票!$A$59:$P$127,3,FALSE))</f>
        <v/>
      </c>
      <c r="D114" s="568"/>
      <c r="E114" s="291" t="str">
        <f>IF(ISERROR(VLOOKUP(A114,【入力用】個人登録票!$A$21:$P$50,5,FALSE)),"",VLOOKUP(A114,【入力用】個人登録票!$A$21:$P$50,5,FALSE)) &amp; IF(ISERROR(VLOOKUP(A114,【入力用】個人登録票!$A$59:$P$127,5,FALSE)),"",VLOOKUP(A114,【入力用】個人登録票!$A$59:$P$127,5,FALSE))</f>
        <v/>
      </c>
      <c r="F114" s="569" t="str">
        <f>IF(ISERROR(VLOOKUP(A114,【入力用】個人登録票!$A$21:$P$50,6,FALSE)),"",VLOOKUP(A114,【入力用】個人登録票!$A$21:$P$50,6,FALSE)) &amp; IF(ISERROR(VLOOKUP(A114,【入力用】個人登録票!$A$59:$P$127,6,FALSE)),"",VLOOKUP(A114,【入力用】個人登録票!$A$59:$P$127,6,FALSE))</f>
        <v/>
      </c>
      <c r="G114" s="568"/>
      <c r="H114" s="293" t="str">
        <f>IF(ISERROR(VLOOKUP(A114,【入力用】個人登録票!$A$21:$P$50,8,FALSE)),"",VLOOKUP(A114,【入力用】個人登録票!$A$21:$P$50,8,FALSE)) &amp; IF(ISERROR(VLOOKUP(A114,【入力用】個人登録票!$A$59:$P$127,8,FALSE)),"",VLOOKUP(A114,【入力用】個人登録票!$A$59:$P$127,8,FALSE))</f>
        <v/>
      </c>
      <c r="I114" s="292" t="str">
        <f>IF(ISERROR(VLOOKUP(A114,【入力用】個人登録票!$A$21:$P$50,9,FALSE)),"",VLOOKUP(A114,【入力用】個人登録票!$A$21:$P$50,9,FALSE)) &amp; IF(ISERROR(VLOOKUP(A114,【入力用】個人登録票!$A$59:$P$127,9,FALSE)),"",VLOOKUP(A114,【入力用】個人登録票!$A$59:$P$127,9,FALSE))</f>
        <v/>
      </c>
      <c r="J114" s="570" t="str">
        <f>IF(ISERROR(VLOOKUP(A114,【入力用】個人登録票!$A$21:$P$50,10,FALSE)),"",VLOOKUP(A114,【入力用】個人登録票!$A$21:$P$50,10,FALSE)) &amp; IF(ISERROR(VLOOKUP(A114,【入力用】個人登録票!$A$59:$P$127,10,FALSE)),"",VLOOKUP(A114,【入力用】個人登録票!$A$59:$P$127,10,FALSE))</f>
        <v/>
      </c>
      <c r="K114" s="571"/>
      <c r="L114" s="294" t="str">
        <f>TEXT(IF(ISERROR(VLOOKUP(A114,【入力用】個人登録票!$A$21:$P$50,12,FALSE)),"",VLOOKUP(A114,【入力用】個人登録票!$A$21:$P$50,12,FALSE)) &amp; IF(ISERROR(VLOOKUP(A114,【入力用】個人登録票!$A$59:$P$127,12,FALSE)),"",VLOOKUP(A114,【入力用】個人登録票!$A$59:$P$127,12,FALSE)),"ge.m.d")</f>
        <v/>
      </c>
      <c r="M114" s="295" t="str">
        <f>IF(ISERROR(VLOOKUP(A114,【入力用】個人登録票!$A$21:$P$50,13,FALSE)),"",VLOOKUP(A114,【入力用】個人登録票!$A$21:$P$50,13,FALSE)) &amp; IF(ISERROR(VLOOKUP(A114,【入力用】個人登録票!$A$59:$P$127,13,FALSE)),"",VLOOKUP(A114,【入力用】個人登録票!$A$59:$P$127,13,FALSE))</f>
        <v/>
      </c>
      <c r="N114" s="296" t="str">
        <f>IF(ISERROR(VLOOKUP(A114,【入力用】個人登録票!$A$21:$P$50,14,FALSE)),"",VLOOKUP(A114,【入力用】個人登録票!$A$21:$P$50,14,FALSE)) &amp; IF(ISERROR(VLOOKUP(A114,【入力用】個人登録票!$A$59:$P$127,14,FALSE)),"",VLOOKUP(A114,【入力用】個人登録票!$A$59:$P$127,14,FALSE))</f>
        <v/>
      </c>
      <c r="O114" s="297" t="str">
        <f>IF(ISERROR(VLOOKUP(A114,【入力用】個人登録票!$A$21:$P$50,15,FALSE)),"",VLOOKUP(A114,【入力用】個人登録票!$A$21:$P$50,15,FALSE)) &amp; IF(ISERROR(VLOOKUP(A114,【入力用】個人登録票!$A$59:$P$127,15,FALSE)),"",VLOOKUP(A114,【入力用】個人登録票!$A$59:$P$127,15,FALSE))</f>
        <v/>
      </c>
      <c r="P114" s="298" t="str">
        <f>IF(ISERROR(VLOOKUP(A114,【入力用】個人登録票!$A$21:$P$50,16,FALSE)),"",VLOOKUP(A114,【入力用】個人登録票!$A$21:$P$50,16,FALSE)) &amp; IF(ISERROR(VLOOKUP(A114,【入力用】個人登録票!$A$59:$P$127,16,FALSE)),"",VLOOKUP(A114,【入力用】個人登録票!$A$59:$P$127,16,FALSE))</f>
        <v/>
      </c>
      <c r="R114" s="215">
        <f>IF(ISERROR(VLOOKUP(A114,【入力用】個人登録票!$A$59:$R$127,18,FALSE)),"",VLOOKUP(A114,【入力用】個人登録票!$A$59:$R$127,18,FALSE))</f>
        <v>0</v>
      </c>
    </row>
    <row r="115" spans="1:18" ht="19.5" customHeight="1">
      <c r="A115" s="289" t="str">
        <f>【入力用】個人登録票!A115</f>
        <v>87</v>
      </c>
      <c r="B115" s="290" t="str">
        <f>IF(ISERROR(VLOOKUP(A115,【入力用】個人登録票!$A$21:$P$50,2,FALSE)),"",VLOOKUP(A115,【入力用】個人登録票!$A$21:$P$50,2,FALSE)) &amp; IF(ISERROR(VLOOKUP(A115,【入力用】個人登録票!$A$59:$P$127,2,FALSE)),"",VLOOKUP(A115,【入力用】個人登録票!$A$59:$P$127,2,FALSE))</f>
        <v/>
      </c>
      <c r="C115" s="567" t="str">
        <f>IF(ISERROR(VLOOKUP(A115,【入力用】個人登録票!$A$21:$P$50,3,FALSE)),"",VLOOKUP(A115,【入力用】個人登録票!$A$21:$P$50,3,FALSE)) &amp; IF(ISERROR(VLOOKUP(A115,【入力用】個人登録票!$A$59:$P$127,3,FALSE)),"",VLOOKUP(A115,【入力用】個人登録票!$A$59:$P$127,3,FALSE))</f>
        <v/>
      </c>
      <c r="D115" s="568"/>
      <c r="E115" s="291" t="str">
        <f>IF(ISERROR(VLOOKUP(A115,【入力用】個人登録票!$A$21:$P$50,5,FALSE)),"",VLOOKUP(A115,【入力用】個人登録票!$A$21:$P$50,5,FALSE)) &amp; IF(ISERROR(VLOOKUP(A115,【入力用】個人登録票!$A$59:$P$127,5,FALSE)),"",VLOOKUP(A115,【入力用】個人登録票!$A$59:$P$127,5,FALSE))</f>
        <v/>
      </c>
      <c r="F115" s="569" t="str">
        <f>IF(ISERROR(VLOOKUP(A115,【入力用】個人登録票!$A$21:$P$50,6,FALSE)),"",VLOOKUP(A115,【入力用】個人登録票!$A$21:$P$50,6,FALSE)) &amp; IF(ISERROR(VLOOKUP(A115,【入力用】個人登録票!$A$59:$P$127,6,FALSE)),"",VLOOKUP(A115,【入力用】個人登録票!$A$59:$P$127,6,FALSE))</f>
        <v/>
      </c>
      <c r="G115" s="568"/>
      <c r="H115" s="293" t="str">
        <f>IF(ISERROR(VLOOKUP(A115,【入力用】個人登録票!$A$21:$P$50,8,FALSE)),"",VLOOKUP(A115,【入力用】個人登録票!$A$21:$P$50,8,FALSE)) &amp; IF(ISERROR(VLOOKUP(A115,【入力用】個人登録票!$A$59:$P$127,8,FALSE)),"",VLOOKUP(A115,【入力用】個人登録票!$A$59:$P$127,8,FALSE))</f>
        <v/>
      </c>
      <c r="I115" s="292" t="str">
        <f>IF(ISERROR(VLOOKUP(A115,【入力用】個人登録票!$A$21:$P$50,9,FALSE)),"",VLOOKUP(A115,【入力用】個人登録票!$A$21:$P$50,9,FALSE)) &amp; IF(ISERROR(VLOOKUP(A115,【入力用】個人登録票!$A$59:$P$127,9,FALSE)),"",VLOOKUP(A115,【入力用】個人登録票!$A$59:$P$127,9,FALSE))</f>
        <v/>
      </c>
      <c r="J115" s="570" t="str">
        <f>IF(ISERROR(VLOOKUP(A115,【入力用】個人登録票!$A$21:$P$50,10,FALSE)),"",VLOOKUP(A115,【入力用】個人登録票!$A$21:$P$50,10,FALSE)) &amp; IF(ISERROR(VLOOKUP(A115,【入力用】個人登録票!$A$59:$P$127,10,FALSE)),"",VLOOKUP(A115,【入力用】個人登録票!$A$59:$P$127,10,FALSE))</f>
        <v/>
      </c>
      <c r="K115" s="571"/>
      <c r="L115" s="294" t="str">
        <f>TEXT(IF(ISERROR(VLOOKUP(A115,【入力用】個人登録票!$A$21:$P$50,12,FALSE)),"",VLOOKUP(A115,【入力用】個人登録票!$A$21:$P$50,12,FALSE)) &amp; IF(ISERROR(VLOOKUP(A115,【入力用】個人登録票!$A$59:$P$127,12,FALSE)),"",VLOOKUP(A115,【入力用】個人登録票!$A$59:$P$127,12,FALSE)),"ge.m.d")</f>
        <v/>
      </c>
      <c r="M115" s="295" t="str">
        <f>IF(ISERROR(VLOOKUP(A115,【入力用】個人登録票!$A$21:$P$50,13,FALSE)),"",VLOOKUP(A115,【入力用】個人登録票!$A$21:$P$50,13,FALSE)) &amp; IF(ISERROR(VLOOKUP(A115,【入力用】個人登録票!$A$59:$P$127,13,FALSE)),"",VLOOKUP(A115,【入力用】個人登録票!$A$59:$P$127,13,FALSE))</f>
        <v/>
      </c>
      <c r="N115" s="296" t="str">
        <f>IF(ISERROR(VLOOKUP(A115,【入力用】個人登録票!$A$21:$P$50,14,FALSE)),"",VLOOKUP(A115,【入力用】個人登録票!$A$21:$P$50,14,FALSE)) &amp; IF(ISERROR(VLOOKUP(A115,【入力用】個人登録票!$A$59:$P$127,14,FALSE)),"",VLOOKUP(A115,【入力用】個人登録票!$A$59:$P$127,14,FALSE))</f>
        <v/>
      </c>
      <c r="O115" s="297" t="str">
        <f>IF(ISERROR(VLOOKUP(A115,【入力用】個人登録票!$A$21:$P$50,15,FALSE)),"",VLOOKUP(A115,【入力用】個人登録票!$A$21:$P$50,15,FALSE)) &amp; IF(ISERROR(VLOOKUP(A115,【入力用】個人登録票!$A$59:$P$127,15,FALSE)),"",VLOOKUP(A115,【入力用】個人登録票!$A$59:$P$127,15,FALSE))</f>
        <v/>
      </c>
      <c r="P115" s="298" t="str">
        <f>IF(ISERROR(VLOOKUP(A115,【入力用】個人登録票!$A$21:$P$50,16,FALSE)),"",VLOOKUP(A115,【入力用】個人登録票!$A$21:$P$50,16,FALSE)) &amp; IF(ISERROR(VLOOKUP(A115,【入力用】個人登録票!$A$59:$P$127,16,FALSE)),"",VLOOKUP(A115,【入力用】個人登録票!$A$59:$P$127,16,FALSE))</f>
        <v/>
      </c>
      <c r="R115" s="215">
        <f>IF(ISERROR(VLOOKUP(A115,【入力用】個人登録票!$A$59:$R$127,18,FALSE)),"",VLOOKUP(A115,【入力用】個人登録票!$A$59:$R$127,18,FALSE))</f>
        <v>0</v>
      </c>
    </row>
    <row r="116" spans="1:18" ht="19.5" customHeight="1">
      <c r="A116" s="289" t="str">
        <f>【入力用】個人登録票!A116</f>
        <v>88</v>
      </c>
      <c r="B116" s="290" t="str">
        <f>IF(ISERROR(VLOOKUP(A116,【入力用】個人登録票!$A$21:$P$50,2,FALSE)),"",VLOOKUP(A116,【入力用】個人登録票!$A$21:$P$50,2,FALSE)) &amp; IF(ISERROR(VLOOKUP(A116,【入力用】個人登録票!$A$59:$P$127,2,FALSE)),"",VLOOKUP(A116,【入力用】個人登録票!$A$59:$P$127,2,FALSE))</f>
        <v/>
      </c>
      <c r="C116" s="567" t="str">
        <f>IF(ISERROR(VLOOKUP(A116,【入力用】個人登録票!$A$21:$P$50,3,FALSE)),"",VLOOKUP(A116,【入力用】個人登録票!$A$21:$P$50,3,FALSE)) &amp; IF(ISERROR(VLOOKUP(A116,【入力用】個人登録票!$A$59:$P$127,3,FALSE)),"",VLOOKUP(A116,【入力用】個人登録票!$A$59:$P$127,3,FALSE))</f>
        <v/>
      </c>
      <c r="D116" s="568"/>
      <c r="E116" s="291" t="str">
        <f>IF(ISERROR(VLOOKUP(A116,【入力用】個人登録票!$A$21:$P$50,5,FALSE)),"",VLOOKUP(A116,【入力用】個人登録票!$A$21:$P$50,5,FALSE)) &amp; IF(ISERROR(VLOOKUP(A116,【入力用】個人登録票!$A$59:$P$127,5,FALSE)),"",VLOOKUP(A116,【入力用】個人登録票!$A$59:$P$127,5,FALSE))</f>
        <v/>
      </c>
      <c r="F116" s="569" t="str">
        <f>IF(ISERROR(VLOOKUP(A116,【入力用】個人登録票!$A$21:$P$50,6,FALSE)),"",VLOOKUP(A116,【入力用】個人登録票!$A$21:$P$50,6,FALSE)) &amp; IF(ISERROR(VLOOKUP(A116,【入力用】個人登録票!$A$59:$P$127,6,FALSE)),"",VLOOKUP(A116,【入力用】個人登録票!$A$59:$P$127,6,FALSE))</f>
        <v/>
      </c>
      <c r="G116" s="568"/>
      <c r="H116" s="293" t="str">
        <f>IF(ISERROR(VLOOKUP(A116,【入力用】個人登録票!$A$21:$P$50,8,FALSE)),"",VLOOKUP(A116,【入力用】個人登録票!$A$21:$P$50,8,FALSE)) &amp; IF(ISERROR(VLOOKUP(A116,【入力用】個人登録票!$A$59:$P$127,8,FALSE)),"",VLOOKUP(A116,【入力用】個人登録票!$A$59:$P$127,8,FALSE))</f>
        <v/>
      </c>
      <c r="I116" s="292" t="str">
        <f>IF(ISERROR(VLOOKUP(A116,【入力用】個人登録票!$A$21:$P$50,9,FALSE)),"",VLOOKUP(A116,【入力用】個人登録票!$A$21:$P$50,9,FALSE)) &amp; IF(ISERROR(VLOOKUP(A116,【入力用】個人登録票!$A$59:$P$127,9,FALSE)),"",VLOOKUP(A116,【入力用】個人登録票!$A$59:$P$127,9,FALSE))</f>
        <v/>
      </c>
      <c r="J116" s="570" t="str">
        <f>IF(ISERROR(VLOOKUP(A116,【入力用】個人登録票!$A$21:$P$50,10,FALSE)),"",VLOOKUP(A116,【入力用】個人登録票!$A$21:$P$50,10,FALSE)) &amp; IF(ISERROR(VLOOKUP(A116,【入力用】個人登録票!$A$59:$P$127,10,FALSE)),"",VLOOKUP(A116,【入力用】個人登録票!$A$59:$P$127,10,FALSE))</f>
        <v/>
      </c>
      <c r="K116" s="571"/>
      <c r="L116" s="294" t="str">
        <f>TEXT(IF(ISERROR(VLOOKUP(A116,【入力用】個人登録票!$A$21:$P$50,12,FALSE)),"",VLOOKUP(A116,【入力用】個人登録票!$A$21:$P$50,12,FALSE)) &amp; IF(ISERROR(VLOOKUP(A116,【入力用】個人登録票!$A$59:$P$127,12,FALSE)),"",VLOOKUP(A116,【入力用】個人登録票!$A$59:$P$127,12,FALSE)),"ge.m.d")</f>
        <v/>
      </c>
      <c r="M116" s="295" t="str">
        <f>IF(ISERROR(VLOOKUP(A116,【入力用】個人登録票!$A$21:$P$50,13,FALSE)),"",VLOOKUP(A116,【入力用】個人登録票!$A$21:$P$50,13,FALSE)) &amp; IF(ISERROR(VLOOKUP(A116,【入力用】個人登録票!$A$59:$P$127,13,FALSE)),"",VLOOKUP(A116,【入力用】個人登録票!$A$59:$P$127,13,FALSE))</f>
        <v/>
      </c>
      <c r="N116" s="296" t="str">
        <f>IF(ISERROR(VLOOKUP(A116,【入力用】個人登録票!$A$21:$P$50,14,FALSE)),"",VLOOKUP(A116,【入力用】個人登録票!$A$21:$P$50,14,FALSE)) &amp; IF(ISERROR(VLOOKUP(A116,【入力用】個人登録票!$A$59:$P$127,14,FALSE)),"",VLOOKUP(A116,【入力用】個人登録票!$A$59:$P$127,14,FALSE))</f>
        <v/>
      </c>
      <c r="O116" s="297" t="str">
        <f>IF(ISERROR(VLOOKUP(A116,【入力用】個人登録票!$A$21:$P$50,15,FALSE)),"",VLOOKUP(A116,【入力用】個人登録票!$A$21:$P$50,15,FALSE)) &amp; IF(ISERROR(VLOOKUP(A116,【入力用】個人登録票!$A$59:$P$127,15,FALSE)),"",VLOOKUP(A116,【入力用】個人登録票!$A$59:$P$127,15,FALSE))</f>
        <v/>
      </c>
      <c r="P116" s="298" t="str">
        <f>IF(ISERROR(VLOOKUP(A116,【入力用】個人登録票!$A$21:$P$50,16,FALSE)),"",VLOOKUP(A116,【入力用】個人登録票!$A$21:$P$50,16,FALSE)) &amp; IF(ISERROR(VLOOKUP(A116,【入力用】個人登録票!$A$59:$P$127,16,FALSE)),"",VLOOKUP(A116,【入力用】個人登録票!$A$59:$P$127,16,FALSE))</f>
        <v/>
      </c>
      <c r="R116" s="215">
        <f>IF(ISERROR(VLOOKUP(A116,【入力用】個人登録票!$A$59:$R$127,18,FALSE)),"",VLOOKUP(A116,【入力用】個人登録票!$A$59:$R$127,18,FALSE))</f>
        <v>0</v>
      </c>
    </row>
    <row r="117" spans="1:18" ht="19.5" customHeight="1">
      <c r="A117" s="289" t="str">
        <f>【入力用】個人登録票!A117</f>
        <v>89</v>
      </c>
      <c r="B117" s="290" t="str">
        <f>IF(ISERROR(VLOOKUP(A117,【入力用】個人登録票!$A$21:$P$50,2,FALSE)),"",VLOOKUP(A117,【入力用】個人登録票!$A$21:$P$50,2,FALSE)) &amp; IF(ISERROR(VLOOKUP(A117,【入力用】個人登録票!$A$59:$P$127,2,FALSE)),"",VLOOKUP(A117,【入力用】個人登録票!$A$59:$P$127,2,FALSE))</f>
        <v/>
      </c>
      <c r="C117" s="567" t="str">
        <f>IF(ISERROR(VLOOKUP(A117,【入力用】個人登録票!$A$21:$P$50,3,FALSE)),"",VLOOKUP(A117,【入力用】個人登録票!$A$21:$P$50,3,FALSE)) &amp; IF(ISERROR(VLOOKUP(A117,【入力用】個人登録票!$A$59:$P$127,3,FALSE)),"",VLOOKUP(A117,【入力用】個人登録票!$A$59:$P$127,3,FALSE))</f>
        <v/>
      </c>
      <c r="D117" s="568"/>
      <c r="E117" s="291" t="str">
        <f>IF(ISERROR(VLOOKUP(A117,【入力用】個人登録票!$A$21:$P$50,5,FALSE)),"",VLOOKUP(A117,【入力用】個人登録票!$A$21:$P$50,5,FALSE)) &amp; IF(ISERROR(VLOOKUP(A117,【入力用】個人登録票!$A$59:$P$127,5,FALSE)),"",VLOOKUP(A117,【入力用】個人登録票!$A$59:$P$127,5,FALSE))</f>
        <v/>
      </c>
      <c r="F117" s="569" t="str">
        <f>IF(ISERROR(VLOOKUP(A117,【入力用】個人登録票!$A$21:$P$50,6,FALSE)),"",VLOOKUP(A117,【入力用】個人登録票!$A$21:$P$50,6,FALSE)) &amp; IF(ISERROR(VLOOKUP(A117,【入力用】個人登録票!$A$59:$P$127,6,FALSE)),"",VLOOKUP(A117,【入力用】個人登録票!$A$59:$P$127,6,FALSE))</f>
        <v/>
      </c>
      <c r="G117" s="568"/>
      <c r="H117" s="293" t="str">
        <f>IF(ISERROR(VLOOKUP(A117,【入力用】個人登録票!$A$21:$P$50,8,FALSE)),"",VLOOKUP(A117,【入力用】個人登録票!$A$21:$P$50,8,FALSE)) &amp; IF(ISERROR(VLOOKUP(A117,【入力用】個人登録票!$A$59:$P$127,8,FALSE)),"",VLOOKUP(A117,【入力用】個人登録票!$A$59:$P$127,8,FALSE))</f>
        <v/>
      </c>
      <c r="I117" s="292" t="str">
        <f>IF(ISERROR(VLOOKUP(A117,【入力用】個人登録票!$A$21:$P$50,9,FALSE)),"",VLOOKUP(A117,【入力用】個人登録票!$A$21:$P$50,9,FALSE)) &amp; IF(ISERROR(VLOOKUP(A117,【入力用】個人登録票!$A$59:$P$127,9,FALSE)),"",VLOOKUP(A117,【入力用】個人登録票!$A$59:$P$127,9,FALSE))</f>
        <v/>
      </c>
      <c r="J117" s="570" t="str">
        <f>IF(ISERROR(VLOOKUP(A117,【入力用】個人登録票!$A$21:$P$50,10,FALSE)),"",VLOOKUP(A117,【入力用】個人登録票!$A$21:$P$50,10,FALSE)) &amp; IF(ISERROR(VLOOKUP(A117,【入力用】個人登録票!$A$59:$P$127,10,FALSE)),"",VLOOKUP(A117,【入力用】個人登録票!$A$59:$P$127,10,FALSE))</f>
        <v/>
      </c>
      <c r="K117" s="571"/>
      <c r="L117" s="294" t="str">
        <f>TEXT(IF(ISERROR(VLOOKUP(A117,【入力用】個人登録票!$A$21:$P$50,12,FALSE)),"",VLOOKUP(A117,【入力用】個人登録票!$A$21:$P$50,12,FALSE)) &amp; IF(ISERROR(VLOOKUP(A117,【入力用】個人登録票!$A$59:$P$127,12,FALSE)),"",VLOOKUP(A117,【入力用】個人登録票!$A$59:$P$127,12,FALSE)),"ge.m.d")</f>
        <v/>
      </c>
      <c r="M117" s="295" t="str">
        <f>IF(ISERROR(VLOOKUP(A117,【入力用】個人登録票!$A$21:$P$50,13,FALSE)),"",VLOOKUP(A117,【入力用】個人登録票!$A$21:$P$50,13,FALSE)) &amp; IF(ISERROR(VLOOKUP(A117,【入力用】個人登録票!$A$59:$P$127,13,FALSE)),"",VLOOKUP(A117,【入力用】個人登録票!$A$59:$P$127,13,FALSE))</f>
        <v/>
      </c>
      <c r="N117" s="296" t="str">
        <f>IF(ISERROR(VLOOKUP(A117,【入力用】個人登録票!$A$21:$P$50,14,FALSE)),"",VLOOKUP(A117,【入力用】個人登録票!$A$21:$P$50,14,FALSE)) &amp; IF(ISERROR(VLOOKUP(A117,【入力用】個人登録票!$A$59:$P$127,14,FALSE)),"",VLOOKUP(A117,【入力用】個人登録票!$A$59:$P$127,14,FALSE))</f>
        <v/>
      </c>
      <c r="O117" s="297" t="str">
        <f>IF(ISERROR(VLOOKUP(A117,【入力用】個人登録票!$A$21:$P$50,15,FALSE)),"",VLOOKUP(A117,【入力用】個人登録票!$A$21:$P$50,15,FALSE)) &amp; IF(ISERROR(VLOOKUP(A117,【入力用】個人登録票!$A$59:$P$127,15,FALSE)),"",VLOOKUP(A117,【入力用】個人登録票!$A$59:$P$127,15,FALSE))</f>
        <v/>
      </c>
      <c r="P117" s="298" t="str">
        <f>IF(ISERROR(VLOOKUP(A117,【入力用】個人登録票!$A$21:$P$50,16,FALSE)),"",VLOOKUP(A117,【入力用】個人登録票!$A$21:$P$50,16,FALSE)) &amp; IF(ISERROR(VLOOKUP(A117,【入力用】個人登録票!$A$59:$P$127,16,FALSE)),"",VLOOKUP(A117,【入力用】個人登録票!$A$59:$P$127,16,FALSE))</f>
        <v/>
      </c>
      <c r="R117" s="215">
        <f>IF(ISERROR(VLOOKUP(A117,【入力用】個人登録票!$A$59:$R$127,18,FALSE)),"",VLOOKUP(A117,【入力用】個人登録票!$A$59:$R$127,18,FALSE))</f>
        <v>0</v>
      </c>
    </row>
    <row r="118" spans="1:18" ht="19.5" customHeight="1">
      <c r="A118" s="289" t="str">
        <f>【入力用】個人登録票!A118</f>
        <v>90</v>
      </c>
      <c r="B118" s="290" t="str">
        <f>IF(ISERROR(VLOOKUP(A118,【入力用】個人登録票!$A$21:$P$50,2,FALSE)),"",VLOOKUP(A118,【入力用】個人登録票!$A$21:$P$50,2,FALSE)) &amp; IF(ISERROR(VLOOKUP(A118,【入力用】個人登録票!$A$59:$P$127,2,FALSE)),"",VLOOKUP(A118,【入力用】個人登録票!$A$59:$P$127,2,FALSE))</f>
        <v/>
      </c>
      <c r="C118" s="567" t="str">
        <f>IF(ISERROR(VLOOKUP(A118,【入力用】個人登録票!$A$21:$P$50,3,FALSE)),"",VLOOKUP(A118,【入力用】個人登録票!$A$21:$P$50,3,FALSE)) &amp; IF(ISERROR(VLOOKUP(A118,【入力用】個人登録票!$A$59:$P$127,3,FALSE)),"",VLOOKUP(A118,【入力用】個人登録票!$A$59:$P$127,3,FALSE))</f>
        <v/>
      </c>
      <c r="D118" s="568"/>
      <c r="E118" s="291" t="str">
        <f>IF(ISERROR(VLOOKUP(A118,【入力用】個人登録票!$A$21:$P$50,5,FALSE)),"",VLOOKUP(A118,【入力用】個人登録票!$A$21:$P$50,5,FALSE)) &amp; IF(ISERROR(VLOOKUP(A118,【入力用】個人登録票!$A$59:$P$127,5,FALSE)),"",VLOOKUP(A118,【入力用】個人登録票!$A$59:$P$127,5,FALSE))</f>
        <v/>
      </c>
      <c r="F118" s="569" t="str">
        <f>IF(ISERROR(VLOOKUP(A118,【入力用】個人登録票!$A$21:$P$50,6,FALSE)),"",VLOOKUP(A118,【入力用】個人登録票!$A$21:$P$50,6,FALSE)) &amp; IF(ISERROR(VLOOKUP(A118,【入力用】個人登録票!$A$59:$P$127,6,FALSE)),"",VLOOKUP(A118,【入力用】個人登録票!$A$59:$P$127,6,FALSE))</f>
        <v/>
      </c>
      <c r="G118" s="568"/>
      <c r="H118" s="293" t="str">
        <f>IF(ISERROR(VLOOKUP(A118,【入力用】個人登録票!$A$21:$P$50,8,FALSE)),"",VLOOKUP(A118,【入力用】個人登録票!$A$21:$P$50,8,FALSE)) &amp; IF(ISERROR(VLOOKUP(A118,【入力用】個人登録票!$A$59:$P$127,8,FALSE)),"",VLOOKUP(A118,【入力用】個人登録票!$A$59:$P$127,8,FALSE))</f>
        <v/>
      </c>
      <c r="I118" s="292" t="str">
        <f>IF(ISERROR(VLOOKUP(A118,【入力用】個人登録票!$A$21:$P$50,9,FALSE)),"",VLOOKUP(A118,【入力用】個人登録票!$A$21:$P$50,9,FALSE)) &amp; IF(ISERROR(VLOOKUP(A118,【入力用】個人登録票!$A$59:$P$127,9,FALSE)),"",VLOOKUP(A118,【入力用】個人登録票!$A$59:$P$127,9,FALSE))</f>
        <v/>
      </c>
      <c r="J118" s="570" t="str">
        <f>IF(ISERROR(VLOOKUP(A118,【入力用】個人登録票!$A$21:$P$50,10,FALSE)),"",VLOOKUP(A118,【入力用】個人登録票!$A$21:$P$50,10,FALSE)) &amp; IF(ISERROR(VLOOKUP(A118,【入力用】個人登録票!$A$59:$P$127,10,FALSE)),"",VLOOKUP(A118,【入力用】個人登録票!$A$59:$P$127,10,FALSE))</f>
        <v/>
      </c>
      <c r="K118" s="571"/>
      <c r="L118" s="294" t="str">
        <f>TEXT(IF(ISERROR(VLOOKUP(A118,【入力用】個人登録票!$A$21:$P$50,12,FALSE)),"",VLOOKUP(A118,【入力用】個人登録票!$A$21:$P$50,12,FALSE)) &amp; IF(ISERROR(VLOOKUP(A118,【入力用】個人登録票!$A$59:$P$127,12,FALSE)),"",VLOOKUP(A118,【入力用】個人登録票!$A$59:$P$127,12,FALSE)),"ge.m.d")</f>
        <v/>
      </c>
      <c r="M118" s="295" t="str">
        <f>IF(ISERROR(VLOOKUP(A118,【入力用】個人登録票!$A$21:$P$50,13,FALSE)),"",VLOOKUP(A118,【入力用】個人登録票!$A$21:$P$50,13,FALSE)) &amp; IF(ISERROR(VLOOKUP(A118,【入力用】個人登録票!$A$59:$P$127,13,FALSE)),"",VLOOKUP(A118,【入力用】個人登録票!$A$59:$P$127,13,FALSE))</f>
        <v/>
      </c>
      <c r="N118" s="296" t="str">
        <f>IF(ISERROR(VLOOKUP(A118,【入力用】個人登録票!$A$21:$P$50,14,FALSE)),"",VLOOKUP(A118,【入力用】個人登録票!$A$21:$P$50,14,FALSE)) &amp; IF(ISERROR(VLOOKUP(A118,【入力用】個人登録票!$A$59:$P$127,14,FALSE)),"",VLOOKUP(A118,【入力用】個人登録票!$A$59:$P$127,14,FALSE))</f>
        <v/>
      </c>
      <c r="O118" s="297" t="str">
        <f>IF(ISERROR(VLOOKUP(A118,【入力用】個人登録票!$A$21:$P$50,15,FALSE)),"",VLOOKUP(A118,【入力用】個人登録票!$A$21:$P$50,15,FALSE)) &amp; IF(ISERROR(VLOOKUP(A118,【入力用】個人登録票!$A$59:$P$127,15,FALSE)),"",VLOOKUP(A118,【入力用】個人登録票!$A$59:$P$127,15,FALSE))</f>
        <v/>
      </c>
      <c r="P118" s="298" t="str">
        <f>IF(ISERROR(VLOOKUP(A118,【入力用】個人登録票!$A$21:$P$50,16,FALSE)),"",VLOOKUP(A118,【入力用】個人登録票!$A$21:$P$50,16,FALSE)) &amp; IF(ISERROR(VLOOKUP(A118,【入力用】個人登録票!$A$59:$P$127,16,FALSE)),"",VLOOKUP(A118,【入力用】個人登録票!$A$59:$P$127,16,FALSE))</f>
        <v/>
      </c>
      <c r="R118" s="215">
        <f>IF(ISERROR(VLOOKUP(A118,【入力用】個人登録票!$A$59:$R$127,18,FALSE)),"",VLOOKUP(A118,【入力用】個人登録票!$A$59:$R$127,18,FALSE))</f>
        <v>0</v>
      </c>
    </row>
    <row r="119" spans="1:18" ht="19.5" customHeight="1">
      <c r="A119" s="289" t="str">
        <f>【入力用】個人登録票!A119</f>
        <v>91</v>
      </c>
      <c r="B119" s="290" t="str">
        <f>IF(ISERROR(VLOOKUP(A119,【入力用】個人登録票!$A$21:$P$50,2,FALSE)),"",VLOOKUP(A119,【入力用】個人登録票!$A$21:$P$50,2,FALSE)) &amp; IF(ISERROR(VLOOKUP(A119,【入力用】個人登録票!$A$59:$P$127,2,FALSE)),"",VLOOKUP(A119,【入力用】個人登録票!$A$59:$P$127,2,FALSE))</f>
        <v/>
      </c>
      <c r="C119" s="567" t="str">
        <f>IF(ISERROR(VLOOKUP(A119,【入力用】個人登録票!$A$21:$P$50,3,FALSE)),"",VLOOKUP(A119,【入力用】個人登録票!$A$21:$P$50,3,FALSE)) &amp; IF(ISERROR(VLOOKUP(A119,【入力用】個人登録票!$A$59:$P$127,3,FALSE)),"",VLOOKUP(A119,【入力用】個人登録票!$A$59:$P$127,3,FALSE))</f>
        <v/>
      </c>
      <c r="D119" s="568"/>
      <c r="E119" s="291" t="str">
        <f>IF(ISERROR(VLOOKUP(A119,【入力用】個人登録票!$A$21:$P$50,5,FALSE)),"",VLOOKUP(A119,【入力用】個人登録票!$A$21:$P$50,5,FALSE)) &amp; IF(ISERROR(VLOOKUP(A119,【入力用】個人登録票!$A$59:$P$127,5,FALSE)),"",VLOOKUP(A119,【入力用】個人登録票!$A$59:$P$127,5,FALSE))</f>
        <v/>
      </c>
      <c r="F119" s="569" t="str">
        <f>IF(ISERROR(VLOOKUP(A119,【入力用】個人登録票!$A$21:$P$50,6,FALSE)),"",VLOOKUP(A119,【入力用】個人登録票!$A$21:$P$50,6,FALSE)) &amp; IF(ISERROR(VLOOKUP(A119,【入力用】個人登録票!$A$59:$P$127,6,FALSE)),"",VLOOKUP(A119,【入力用】個人登録票!$A$59:$P$127,6,FALSE))</f>
        <v/>
      </c>
      <c r="G119" s="568"/>
      <c r="H119" s="293" t="str">
        <f>IF(ISERROR(VLOOKUP(A119,【入力用】個人登録票!$A$21:$P$50,8,FALSE)),"",VLOOKUP(A119,【入力用】個人登録票!$A$21:$P$50,8,FALSE)) &amp; IF(ISERROR(VLOOKUP(A119,【入力用】個人登録票!$A$59:$P$127,8,FALSE)),"",VLOOKUP(A119,【入力用】個人登録票!$A$59:$P$127,8,FALSE))</f>
        <v/>
      </c>
      <c r="I119" s="292" t="str">
        <f>IF(ISERROR(VLOOKUP(A119,【入力用】個人登録票!$A$21:$P$50,9,FALSE)),"",VLOOKUP(A119,【入力用】個人登録票!$A$21:$P$50,9,FALSE)) &amp; IF(ISERROR(VLOOKUP(A119,【入力用】個人登録票!$A$59:$P$127,9,FALSE)),"",VLOOKUP(A119,【入力用】個人登録票!$A$59:$P$127,9,FALSE))</f>
        <v/>
      </c>
      <c r="J119" s="570" t="str">
        <f>IF(ISERROR(VLOOKUP(A119,【入力用】個人登録票!$A$21:$P$50,10,FALSE)),"",VLOOKUP(A119,【入力用】個人登録票!$A$21:$P$50,10,FALSE)) &amp; IF(ISERROR(VLOOKUP(A119,【入力用】個人登録票!$A$59:$P$127,10,FALSE)),"",VLOOKUP(A119,【入力用】個人登録票!$A$59:$P$127,10,FALSE))</f>
        <v/>
      </c>
      <c r="K119" s="571"/>
      <c r="L119" s="294" t="str">
        <f>TEXT(IF(ISERROR(VLOOKUP(A119,【入力用】個人登録票!$A$21:$P$50,12,FALSE)),"",VLOOKUP(A119,【入力用】個人登録票!$A$21:$P$50,12,FALSE)) &amp; IF(ISERROR(VLOOKUP(A119,【入力用】個人登録票!$A$59:$P$127,12,FALSE)),"",VLOOKUP(A119,【入力用】個人登録票!$A$59:$P$127,12,FALSE)),"ge.m.d")</f>
        <v/>
      </c>
      <c r="M119" s="295" t="str">
        <f>IF(ISERROR(VLOOKUP(A119,【入力用】個人登録票!$A$21:$P$50,13,FALSE)),"",VLOOKUP(A119,【入力用】個人登録票!$A$21:$P$50,13,FALSE)) &amp; IF(ISERROR(VLOOKUP(A119,【入力用】個人登録票!$A$59:$P$127,13,FALSE)),"",VLOOKUP(A119,【入力用】個人登録票!$A$59:$P$127,13,FALSE))</f>
        <v/>
      </c>
      <c r="N119" s="296" t="str">
        <f>IF(ISERROR(VLOOKUP(A119,【入力用】個人登録票!$A$21:$P$50,14,FALSE)),"",VLOOKUP(A119,【入力用】個人登録票!$A$21:$P$50,14,FALSE)) &amp; IF(ISERROR(VLOOKUP(A119,【入力用】個人登録票!$A$59:$P$127,14,FALSE)),"",VLOOKUP(A119,【入力用】個人登録票!$A$59:$P$127,14,FALSE))</f>
        <v/>
      </c>
      <c r="O119" s="297" t="str">
        <f>IF(ISERROR(VLOOKUP(A119,【入力用】個人登録票!$A$21:$P$50,15,FALSE)),"",VLOOKUP(A119,【入力用】個人登録票!$A$21:$P$50,15,FALSE)) &amp; IF(ISERROR(VLOOKUP(A119,【入力用】個人登録票!$A$59:$P$127,15,FALSE)),"",VLOOKUP(A119,【入力用】個人登録票!$A$59:$P$127,15,FALSE))</f>
        <v/>
      </c>
      <c r="P119" s="298" t="str">
        <f>IF(ISERROR(VLOOKUP(A119,【入力用】個人登録票!$A$21:$P$50,16,FALSE)),"",VLOOKUP(A119,【入力用】個人登録票!$A$21:$P$50,16,FALSE)) &amp; IF(ISERROR(VLOOKUP(A119,【入力用】個人登録票!$A$59:$P$127,16,FALSE)),"",VLOOKUP(A119,【入力用】個人登録票!$A$59:$P$127,16,FALSE))</f>
        <v/>
      </c>
      <c r="R119" s="215">
        <f>IF(ISERROR(VLOOKUP(A119,【入力用】個人登録票!$A$59:$R$127,18,FALSE)),"",VLOOKUP(A119,【入力用】個人登録票!$A$59:$R$127,18,FALSE))</f>
        <v>0</v>
      </c>
    </row>
    <row r="120" spans="1:18" ht="19.5" customHeight="1">
      <c r="A120" s="289" t="str">
        <f>【入力用】個人登録票!A120</f>
        <v>92</v>
      </c>
      <c r="B120" s="290" t="str">
        <f>IF(ISERROR(VLOOKUP(A120,【入力用】個人登録票!$A$21:$P$50,2,FALSE)),"",VLOOKUP(A120,【入力用】個人登録票!$A$21:$P$50,2,FALSE)) &amp; IF(ISERROR(VLOOKUP(A120,【入力用】個人登録票!$A$59:$P$127,2,FALSE)),"",VLOOKUP(A120,【入力用】個人登録票!$A$59:$P$127,2,FALSE))</f>
        <v/>
      </c>
      <c r="C120" s="567" t="str">
        <f>IF(ISERROR(VLOOKUP(A120,【入力用】個人登録票!$A$21:$P$50,3,FALSE)),"",VLOOKUP(A120,【入力用】個人登録票!$A$21:$P$50,3,FALSE)) &amp; IF(ISERROR(VLOOKUP(A120,【入力用】個人登録票!$A$59:$P$127,3,FALSE)),"",VLOOKUP(A120,【入力用】個人登録票!$A$59:$P$127,3,FALSE))</f>
        <v/>
      </c>
      <c r="D120" s="568"/>
      <c r="E120" s="291" t="str">
        <f>IF(ISERROR(VLOOKUP(A120,【入力用】個人登録票!$A$21:$P$50,5,FALSE)),"",VLOOKUP(A120,【入力用】個人登録票!$A$21:$P$50,5,FALSE)) &amp; IF(ISERROR(VLOOKUP(A120,【入力用】個人登録票!$A$59:$P$127,5,FALSE)),"",VLOOKUP(A120,【入力用】個人登録票!$A$59:$P$127,5,FALSE))</f>
        <v/>
      </c>
      <c r="F120" s="569" t="str">
        <f>IF(ISERROR(VLOOKUP(A120,【入力用】個人登録票!$A$21:$P$50,6,FALSE)),"",VLOOKUP(A120,【入力用】個人登録票!$A$21:$P$50,6,FALSE)) &amp; IF(ISERROR(VLOOKUP(A120,【入力用】個人登録票!$A$59:$P$127,6,FALSE)),"",VLOOKUP(A120,【入力用】個人登録票!$A$59:$P$127,6,FALSE))</f>
        <v/>
      </c>
      <c r="G120" s="568"/>
      <c r="H120" s="293" t="str">
        <f>IF(ISERROR(VLOOKUP(A120,【入力用】個人登録票!$A$21:$P$50,8,FALSE)),"",VLOOKUP(A120,【入力用】個人登録票!$A$21:$P$50,8,FALSE)) &amp; IF(ISERROR(VLOOKUP(A120,【入力用】個人登録票!$A$59:$P$127,8,FALSE)),"",VLOOKUP(A120,【入力用】個人登録票!$A$59:$P$127,8,FALSE))</f>
        <v/>
      </c>
      <c r="I120" s="292" t="str">
        <f>IF(ISERROR(VLOOKUP(A120,【入力用】個人登録票!$A$21:$P$50,9,FALSE)),"",VLOOKUP(A120,【入力用】個人登録票!$A$21:$P$50,9,FALSE)) &amp; IF(ISERROR(VLOOKUP(A120,【入力用】個人登録票!$A$59:$P$127,9,FALSE)),"",VLOOKUP(A120,【入力用】個人登録票!$A$59:$P$127,9,FALSE))</f>
        <v/>
      </c>
      <c r="J120" s="570" t="str">
        <f>IF(ISERROR(VLOOKUP(A120,【入力用】個人登録票!$A$21:$P$50,10,FALSE)),"",VLOOKUP(A120,【入力用】個人登録票!$A$21:$P$50,10,FALSE)) &amp; IF(ISERROR(VLOOKUP(A120,【入力用】個人登録票!$A$59:$P$127,10,FALSE)),"",VLOOKUP(A120,【入力用】個人登録票!$A$59:$P$127,10,FALSE))</f>
        <v/>
      </c>
      <c r="K120" s="571"/>
      <c r="L120" s="294" t="str">
        <f>TEXT(IF(ISERROR(VLOOKUP(A120,【入力用】個人登録票!$A$21:$P$50,12,FALSE)),"",VLOOKUP(A120,【入力用】個人登録票!$A$21:$P$50,12,FALSE)) &amp; IF(ISERROR(VLOOKUP(A120,【入力用】個人登録票!$A$59:$P$127,12,FALSE)),"",VLOOKUP(A120,【入力用】個人登録票!$A$59:$P$127,12,FALSE)),"ge.m.d")</f>
        <v/>
      </c>
      <c r="M120" s="295" t="str">
        <f>IF(ISERROR(VLOOKUP(A120,【入力用】個人登録票!$A$21:$P$50,13,FALSE)),"",VLOOKUP(A120,【入力用】個人登録票!$A$21:$P$50,13,FALSE)) &amp; IF(ISERROR(VLOOKUP(A120,【入力用】個人登録票!$A$59:$P$127,13,FALSE)),"",VLOOKUP(A120,【入力用】個人登録票!$A$59:$P$127,13,FALSE))</f>
        <v/>
      </c>
      <c r="N120" s="296" t="str">
        <f>IF(ISERROR(VLOOKUP(A120,【入力用】個人登録票!$A$21:$P$50,14,FALSE)),"",VLOOKUP(A120,【入力用】個人登録票!$A$21:$P$50,14,FALSE)) &amp; IF(ISERROR(VLOOKUP(A120,【入力用】個人登録票!$A$59:$P$127,14,FALSE)),"",VLOOKUP(A120,【入力用】個人登録票!$A$59:$P$127,14,FALSE))</f>
        <v/>
      </c>
      <c r="O120" s="297" t="str">
        <f>IF(ISERROR(VLOOKUP(A120,【入力用】個人登録票!$A$21:$P$50,15,FALSE)),"",VLOOKUP(A120,【入力用】個人登録票!$A$21:$P$50,15,FALSE)) &amp; IF(ISERROR(VLOOKUP(A120,【入力用】個人登録票!$A$59:$P$127,15,FALSE)),"",VLOOKUP(A120,【入力用】個人登録票!$A$59:$P$127,15,FALSE))</f>
        <v/>
      </c>
      <c r="P120" s="298" t="str">
        <f>IF(ISERROR(VLOOKUP(A120,【入力用】個人登録票!$A$21:$P$50,16,FALSE)),"",VLOOKUP(A120,【入力用】個人登録票!$A$21:$P$50,16,FALSE)) &amp; IF(ISERROR(VLOOKUP(A120,【入力用】個人登録票!$A$59:$P$127,16,FALSE)),"",VLOOKUP(A120,【入力用】個人登録票!$A$59:$P$127,16,FALSE))</f>
        <v/>
      </c>
      <c r="R120" s="215">
        <f>IF(ISERROR(VLOOKUP(A120,【入力用】個人登録票!$A$59:$R$127,18,FALSE)),"",VLOOKUP(A120,【入力用】個人登録票!$A$59:$R$127,18,FALSE))</f>
        <v>0</v>
      </c>
    </row>
    <row r="121" spans="1:18" ht="19.5" customHeight="1">
      <c r="A121" s="289" t="str">
        <f>【入力用】個人登録票!A121</f>
        <v>93</v>
      </c>
      <c r="B121" s="290" t="str">
        <f>IF(ISERROR(VLOOKUP(A121,【入力用】個人登録票!$A$21:$P$50,2,FALSE)),"",VLOOKUP(A121,【入力用】個人登録票!$A$21:$P$50,2,FALSE)) &amp; IF(ISERROR(VLOOKUP(A121,【入力用】個人登録票!$A$59:$P$127,2,FALSE)),"",VLOOKUP(A121,【入力用】個人登録票!$A$59:$P$127,2,FALSE))</f>
        <v/>
      </c>
      <c r="C121" s="567" t="str">
        <f>IF(ISERROR(VLOOKUP(A121,【入力用】個人登録票!$A$21:$P$50,3,FALSE)),"",VLOOKUP(A121,【入力用】個人登録票!$A$21:$P$50,3,FALSE)) &amp; IF(ISERROR(VLOOKUP(A121,【入力用】個人登録票!$A$59:$P$127,3,FALSE)),"",VLOOKUP(A121,【入力用】個人登録票!$A$59:$P$127,3,FALSE))</f>
        <v/>
      </c>
      <c r="D121" s="568"/>
      <c r="E121" s="291" t="str">
        <f>IF(ISERROR(VLOOKUP(A121,【入力用】個人登録票!$A$21:$P$50,5,FALSE)),"",VLOOKUP(A121,【入力用】個人登録票!$A$21:$P$50,5,FALSE)) &amp; IF(ISERROR(VLOOKUP(A121,【入力用】個人登録票!$A$59:$P$127,5,FALSE)),"",VLOOKUP(A121,【入力用】個人登録票!$A$59:$P$127,5,FALSE))</f>
        <v/>
      </c>
      <c r="F121" s="569" t="str">
        <f>IF(ISERROR(VLOOKUP(A121,【入力用】個人登録票!$A$21:$P$50,6,FALSE)),"",VLOOKUP(A121,【入力用】個人登録票!$A$21:$P$50,6,FALSE)) &amp; IF(ISERROR(VLOOKUP(A121,【入力用】個人登録票!$A$59:$P$127,6,FALSE)),"",VLOOKUP(A121,【入力用】個人登録票!$A$59:$P$127,6,FALSE))</f>
        <v/>
      </c>
      <c r="G121" s="568"/>
      <c r="H121" s="293" t="str">
        <f>IF(ISERROR(VLOOKUP(A121,【入力用】個人登録票!$A$21:$P$50,8,FALSE)),"",VLOOKUP(A121,【入力用】個人登録票!$A$21:$P$50,8,FALSE)) &amp; IF(ISERROR(VLOOKUP(A121,【入力用】個人登録票!$A$59:$P$127,8,FALSE)),"",VLOOKUP(A121,【入力用】個人登録票!$A$59:$P$127,8,FALSE))</f>
        <v/>
      </c>
      <c r="I121" s="292" t="str">
        <f>IF(ISERROR(VLOOKUP(A121,【入力用】個人登録票!$A$21:$P$50,9,FALSE)),"",VLOOKUP(A121,【入力用】個人登録票!$A$21:$P$50,9,FALSE)) &amp; IF(ISERROR(VLOOKUP(A121,【入力用】個人登録票!$A$59:$P$127,9,FALSE)),"",VLOOKUP(A121,【入力用】個人登録票!$A$59:$P$127,9,FALSE))</f>
        <v/>
      </c>
      <c r="J121" s="570" t="str">
        <f>IF(ISERROR(VLOOKUP(A121,【入力用】個人登録票!$A$21:$P$50,10,FALSE)),"",VLOOKUP(A121,【入力用】個人登録票!$A$21:$P$50,10,FALSE)) &amp; IF(ISERROR(VLOOKUP(A121,【入力用】個人登録票!$A$59:$P$127,10,FALSE)),"",VLOOKUP(A121,【入力用】個人登録票!$A$59:$P$127,10,FALSE))</f>
        <v/>
      </c>
      <c r="K121" s="571"/>
      <c r="L121" s="294" t="str">
        <f>TEXT(IF(ISERROR(VLOOKUP(A121,【入力用】個人登録票!$A$21:$P$50,12,FALSE)),"",VLOOKUP(A121,【入力用】個人登録票!$A$21:$P$50,12,FALSE)) &amp; IF(ISERROR(VLOOKUP(A121,【入力用】個人登録票!$A$59:$P$127,12,FALSE)),"",VLOOKUP(A121,【入力用】個人登録票!$A$59:$P$127,12,FALSE)),"ge.m.d")</f>
        <v/>
      </c>
      <c r="M121" s="295" t="str">
        <f>IF(ISERROR(VLOOKUP(A121,【入力用】個人登録票!$A$21:$P$50,13,FALSE)),"",VLOOKUP(A121,【入力用】個人登録票!$A$21:$P$50,13,FALSE)) &amp; IF(ISERROR(VLOOKUP(A121,【入力用】個人登録票!$A$59:$P$127,13,FALSE)),"",VLOOKUP(A121,【入力用】個人登録票!$A$59:$P$127,13,FALSE))</f>
        <v/>
      </c>
      <c r="N121" s="296" t="str">
        <f>IF(ISERROR(VLOOKUP(A121,【入力用】個人登録票!$A$21:$P$50,14,FALSE)),"",VLOOKUP(A121,【入力用】個人登録票!$A$21:$P$50,14,FALSE)) &amp; IF(ISERROR(VLOOKUP(A121,【入力用】個人登録票!$A$59:$P$127,14,FALSE)),"",VLOOKUP(A121,【入力用】個人登録票!$A$59:$P$127,14,FALSE))</f>
        <v/>
      </c>
      <c r="O121" s="297" t="str">
        <f>IF(ISERROR(VLOOKUP(A121,【入力用】個人登録票!$A$21:$P$50,15,FALSE)),"",VLOOKUP(A121,【入力用】個人登録票!$A$21:$P$50,15,FALSE)) &amp; IF(ISERROR(VLOOKUP(A121,【入力用】個人登録票!$A$59:$P$127,15,FALSE)),"",VLOOKUP(A121,【入力用】個人登録票!$A$59:$P$127,15,FALSE))</f>
        <v/>
      </c>
      <c r="P121" s="298" t="str">
        <f>IF(ISERROR(VLOOKUP(A121,【入力用】個人登録票!$A$21:$P$50,16,FALSE)),"",VLOOKUP(A121,【入力用】個人登録票!$A$21:$P$50,16,FALSE)) &amp; IF(ISERROR(VLOOKUP(A121,【入力用】個人登録票!$A$59:$P$127,16,FALSE)),"",VLOOKUP(A121,【入力用】個人登録票!$A$59:$P$127,16,FALSE))</f>
        <v/>
      </c>
      <c r="R121" s="215">
        <f>IF(ISERROR(VLOOKUP(A121,【入力用】個人登録票!$A$59:$R$127,18,FALSE)),"",VLOOKUP(A121,【入力用】個人登録票!$A$59:$R$127,18,FALSE))</f>
        <v>0</v>
      </c>
    </row>
    <row r="122" spans="1:18" ht="19.5" customHeight="1">
      <c r="A122" s="289" t="str">
        <f>【入力用】個人登録票!A122</f>
        <v>94</v>
      </c>
      <c r="B122" s="290" t="str">
        <f>IF(ISERROR(VLOOKUP(A122,【入力用】個人登録票!$A$21:$P$50,2,FALSE)),"",VLOOKUP(A122,【入力用】個人登録票!$A$21:$P$50,2,FALSE)) &amp; IF(ISERROR(VLOOKUP(A122,【入力用】個人登録票!$A$59:$P$127,2,FALSE)),"",VLOOKUP(A122,【入力用】個人登録票!$A$59:$P$127,2,FALSE))</f>
        <v/>
      </c>
      <c r="C122" s="567" t="str">
        <f>IF(ISERROR(VLOOKUP(A122,【入力用】個人登録票!$A$21:$P$50,3,FALSE)),"",VLOOKUP(A122,【入力用】個人登録票!$A$21:$P$50,3,FALSE)) &amp; IF(ISERROR(VLOOKUP(A122,【入力用】個人登録票!$A$59:$P$127,3,FALSE)),"",VLOOKUP(A122,【入力用】個人登録票!$A$59:$P$127,3,FALSE))</f>
        <v/>
      </c>
      <c r="D122" s="568"/>
      <c r="E122" s="291" t="str">
        <f>IF(ISERROR(VLOOKUP(A122,【入力用】個人登録票!$A$21:$P$50,5,FALSE)),"",VLOOKUP(A122,【入力用】個人登録票!$A$21:$P$50,5,FALSE)) &amp; IF(ISERROR(VLOOKUP(A122,【入力用】個人登録票!$A$59:$P$127,5,FALSE)),"",VLOOKUP(A122,【入力用】個人登録票!$A$59:$P$127,5,FALSE))</f>
        <v/>
      </c>
      <c r="F122" s="569" t="str">
        <f>IF(ISERROR(VLOOKUP(A122,【入力用】個人登録票!$A$21:$P$50,6,FALSE)),"",VLOOKUP(A122,【入力用】個人登録票!$A$21:$P$50,6,FALSE)) &amp; IF(ISERROR(VLOOKUP(A122,【入力用】個人登録票!$A$59:$P$127,6,FALSE)),"",VLOOKUP(A122,【入力用】個人登録票!$A$59:$P$127,6,FALSE))</f>
        <v/>
      </c>
      <c r="G122" s="568"/>
      <c r="H122" s="293" t="str">
        <f>IF(ISERROR(VLOOKUP(A122,【入力用】個人登録票!$A$21:$P$50,8,FALSE)),"",VLOOKUP(A122,【入力用】個人登録票!$A$21:$P$50,8,FALSE)) &amp; IF(ISERROR(VLOOKUP(A122,【入力用】個人登録票!$A$59:$P$127,8,FALSE)),"",VLOOKUP(A122,【入力用】個人登録票!$A$59:$P$127,8,FALSE))</f>
        <v/>
      </c>
      <c r="I122" s="292" t="str">
        <f>IF(ISERROR(VLOOKUP(A122,【入力用】個人登録票!$A$21:$P$50,9,FALSE)),"",VLOOKUP(A122,【入力用】個人登録票!$A$21:$P$50,9,FALSE)) &amp; IF(ISERROR(VLOOKUP(A122,【入力用】個人登録票!$A$59:$P$127,9,FALSE)),"",VLOOKUP(A122,【入力用】個人登録票!$A$59:$P$127,9,FALSE))</f>
        <v/>
      </c>
      <c r="J122" s="570" t="str">
        <f>IF(ISERROR(VLOOKUP(A122,【入力用】個人登録票!$A$21:$P$50,10,FALSE)),"",VLOOKUP(A122,【入力用】個人登録票!$A$21:$P$50,10,FALSE)) &amp; IF(ISERROR(VLOOKUP(A122,【入力用】個人登録票!$A$59:$P$127,10,FALSE)),"",VLOOKUP(A122,【入力用】個人登録票!$A$59:$P$127,10,FALSE))</f>
        <v/>
      </c>
      <c r="K122" s="571"/>
      <c r="L122" s="294" t="str">
        <f>TEXT(IF(ISERROR(VLOOKUP(A122,【入力用】個人登録票!$A$21:$P$50,12,FALSE)),"",VLOOKUP(A122,【入力用】個人登録票!$A$21:$P$50,12,FALSE)) &amp; IF(ISERROR(VLOOKUP(A122,【入力用】個人登録票!$A$59:$P$127,12,FALSE)),"",VLOOKUP(A122,【入力用】個人登録票!$A$59:$P$127,12,FALSE)),"ge.m.d")</f>
        <v/>
      </c>
      <c r="M122" s="295" t="str">
        <f>IF(ISERROR(VLOOKUP(A122,【入力用】個人登録票!$A$21:$P$50,13,FALSE)),"",VLOOKUP(A122,【入力用】個人登録票!$A$21:$P$50,13,FALSE)) &amp; IF(ISERROR(VLOOKUP(A122,【入力用】個人登録票!$A$59:$P$127,13,FALSE)),"",VLOOKUP(A122,【入力用】個人登録票!$A$59:$P$127,13,FALSE))</f>
        <v/>
      </c>
      <c r="N122" s="296" t="str">
        <f>IF(ISERROR(VLOOKUP(A122,【入力用】個人登録票!$A$21:$P$50,14,FALSE)),"",VLOOKUP(A122,【入力用】個人登録票!$A$21:$P$50,14,FALSE)) &amp; IF(ISERROR(VLOOKUP(A122,【入力用】個人登録票!$A$59:$P$127,14,FALSE)),"",VLOOKUP(A122,【入力用】個人登録票!$A$59:$P$127,14,FALSE))</f>
        <v/>
      </c>
      <c r="O122" s="297" t="str">
        <f>IF(ISERROR(VLOOKUP(A122,【入力用】個人登録票!$A$21:$P$50,15,FALSE)),"",VLOOKUP(A122,【入力用】個人登録票!$A$21:$P$50,15,FALSE)) &amp; IF(ISERROR(VLOOKUP(A122,【入力用】個人登録票!$A$59:$P$127,15,FALSE)),"",VLOOKUP(A122,【入力用】個人登録票!$A$59:$P$127,15,FALSE))</f>
        <v/>
      </c>
      <c r="P122" s="298" t="str">
        <f>IF(ISERROR(VLOOKUP(A122,【入力用】個人登録票!$A$21:$P$50,16,FALSE)),"",VLOOKUP(A122,【入力用】個人登録票!$A$21:$P$50,16,FALSE)) &amp; IF(ISERROR(VLOOKUP(A122,【入力用】個人登録票!$A$59:$P$127,16,FALSE)),"",VLOOKUP(A122,【入力用】個人登録票!$A$59:$P$127,16,FALSE))</f>
        <v/>
      </c>
      <c r="R122" s="215">
        <f>IF(ISERROR(VLOOKUP(A122,【入力用】個人登録票!$A$59:$R$127,18,FALSE)),"",VLOOKUP(A122,【入力用】個人登録票!$A$59:$R$127,18,FALSE))</f>
        <v>0</v>
      </c>
    </row>
    <row r="123" spans="1:18" ht="19.5" customHeight="1">
      <c r="A123" s="351" t="str">
        <f>【入力用】個人登録票!A123</f>
        <v>95</v>
      </c>
      <c r="B123" s="290" t="str">
        <f>IF(ISERROR(VLOOKUP(A123,【入力用】個人登録票!$A$21:$P$50,2,FALSE)),"",VLOOKUP(A123,【入力用】個人登録票!$A$21:$P$50,2,FALSE)) &amp; IF(ISERROR(VLOOKUP(A123,【入力用】個人登録票!$A$59:$P$127,2,FALSE)),"",VLOOKUP(A123,【入力用】個人登録票!$A$59:$P$127,2,FALSE))</f>
        <v/>
      </c>
      <c r="C123" s="567" t="str">
        <f>IF(ISERROR(VLOOKUP(A123,【入力用】個人登録票!$A$21:$P$50,3,FALSE)),"",VLOOKUP(A123,【入力用】個人登録票!$A$21:$P$50,3,FALSE)) &amp; IF(ISERROR(VLOOKUP(A123,【入力用】個人登録票!$A$59:$P$127,3,FALSE)),"",VLOOKUP(A123,【入力用】個人登録票!$A$59:$P$127,3,FALSE))</f>
        <v/>
      </c>
      <c r="D123" s="568"/>
      <c r="E123" s="291" t="str">
        <f>IF(ISERROR(VLOOKUP(A123,【入力用】個人登録票!$A$21:$P$50,5,FALSE)),"",VLOOKUP(A123,【入力用】個人登録票!$A$21:$P$50,5,FALSE)) &amp; IF(ISERROR(VLOOKUP(A123,【入力用】個人登録票!$A$59:$P$127,5,FALSE)),"",VLOOKUP(A123,【入力用】個人登録票!$A$59:$P$127,5,FALSE))</f>
        <v/>
      </c>
      <c r="F123" s="569" t="str">
        <f>IF(ISERROR(VLOOKUP(A123,【入力用】個人登録票!$A$21:$P$50,6,FALSE)),"",VLOOKUP(A123,【入力用】個人登録票!$A$21:$P$50,6,FALSE)) &amp; IF(ISERROR(VLOOKUP(A123,【入力用】個人登録票!$A$59:$P$127,6,FALSE)),"",VLOOKUP(A123,【入力用】個人登録票!$A$59:$P$127,6,FALSE))</f>
        <v/>
      </c>
      <c r="G123" s="568"/>
      <c r="H123" s="293" t="str">
        <f>IF(ISERROR(VLOOKUP(A123,【入力用】個人登録票!$A$21:$P$50,8,FALSE)),"",VLOOKUP(A123,【入力用】個人登録票!$A$21:$P$50,8,FALSE)) &amp; IF(ISERROR(VLOOKUP(A123,【入力用】個人登録票!$A$59:$P$127,8,FALSE)),"",VLOOKUP(A123,【入力用】個人登録票!$A$59:$P$127,8,FALSE))</f>
        <v/>
      </c>
      <c r="I123" s="292" t="str">
        <f>IF(ISERROR(VLOOKUP(A123,【入力用】個人登録票!$A$21:$P$50,9,FALSE)),"",VLOOKUP(A123,【入力用】個人登録票!$A$21:$P$50,9,FALSE)) &amp; IF(ISERROR(VLOOKUP(A123,【入力用】個人登録票!$A$59:$P$127,9,FALSE)),"",VLOOKUP(A123,【入力用】個人登録票!$A$59:$P$127,9,FALSE))</f>
        <v/>
      </c>
      <c r="J123" s="570" t="str">
        <f>IF(ISERROR(VLOOKUP(A123,【入力用】個人登録票!$A$21:$P$50,10,FALSE)),"",VLOOKUP(A123,【入力用】個人登録票!$A$21:$P$50,10,FALSE)) &amp; IF(ISERROR(VLOOKUP(A123,【入力用】個人登録票!$A$59:$P$127,10,FALSE)),"",VLOOKUP(A123,【入力用】個人登録票!$A$59:$P$127,10,FALSE))</f>
        <v/>
      </c>
      <c r="K123" s="571"/>
      <c r="L123" s="294" t="str">
        <f>TEXT(IF(ISERROR(VLOOKUP(A123,【入力用】個人登録票!$A$21:$P$50,12,FALSE)),"",VLOOKUP(A123,【入力用】個人登録票!$A$21:$P$50,12,FALSE)) &amp; IF(ISERROR(VLOOKUP(A123,【入力用】個人登録票!$A$59:$P$127,12,FALSE)),"",VLOOKUP(A123,【入力用】個人登録票!$A$59:$P$127,12,FALSE)),"ge.m.d")</f>
        <v/>
      </c>
      <c r="M123" s="295" t="str">
        <f>IF(ISERROR(VLOOKUP(A123,【入力用】個人登録票!$A$21:$P$50,13,FALSE)),"",VLOOKUP(A123,【入力用】個人登録票!$A$21:$P$50,13,FALSE)) &amp; IF(ISERROR(VLOOKUP(A123,【入力用】個人登録票!$A$59:$P$127,13,FALSE)),"",VLOOKUP(A123,【入力用】個人登録票!$A$59:$P$127,13,FALSE))</f>
        <v/>
      </c>
      <c r="N123" s="296" t="str">
        <f>IF(ISERROR(VLOOKUP(A123,【入力用】個人登録票!$A$21:$P$50,14,FALSE)),"",VLOOKUP(A123,【入力用】個人登録票!$A$21:$P$50,14,FALSE)) &amp; IF(ISERROR(VLOOKUP(A123,【入力用】個人登録票!$A$59:$P$127,14,FALSE)),"",VLOOKUP(A123,【入力用】個人登録票!$A$59:$P$127,14,FALSE))</f>
        <v/>
      </c>
      <c r="O123" s="297" t="str">
        <f>IF(ISERROR(VLOOKUP(A123,【入力用】個人登録票!$A$21:$P$50,15,FALSE)),"",VLOOKUP(A123,【入力用】個人登録票!$A$21:$P$50,15,FALSE)) &amp; IF(ISERROR(VLOOKUP(A123,【入力用】個人登録票!$A$59:$P$127,15,FALSE)),"",VLOOKUP(A123,【入力用】個人登録票!$A$59:$P$127,15,FALSE))</f>
        <v/>
      </c>
      <c r="P123" s="298" t="str">
        <f>IF(ISERROR(VLOOKUP(A123,【入力用】個人登録票!$A$21:$P$50,16,FALSE)),"",VLOOKUP(A123,【入力用】個人登録票!$A$21:$P$50,16,FALSE)) &amp; IF(ISERROR(VLOOKUP(A123,【入力用】個人登録票!$A$59:$P$127,16,FALSE)),"",VLOOKUP(A123,【入力用】個人登録票!$A$59:$P$127,16,FALSE))</f>
        <v/>
      </c>
      <c r="R123" s="215">
        <f>IF(ISERROR(VLOOKUP(A123,【入力用】個人登録票!$A$59:$R$127,18,FALSE)),"",VLOOKUP(A123,【入力用】個人登録票!$A$59:$R$127,18,FALSE))</f>
        <v>0</v>
      </c>
    </row>
    <row r="124" spans="1:18" ht="19.5" customHeight="1">
      <c r="A124" s="351" t="str">
        <f>【入力用】個人登録票!A124</f>
        <v>96</v>
      </c>
      <c r="B124" s="290" t="str">
        <f>IF(ISERROR(VLOOKUP(A124,【入力用】個人登録票!$A$21:$P$50,2,FALSE)),"",VLOOKUP(A124,【入力用】個人登録票!$A$21:$P$50,2,FALSE)) &amp; IF(ISERROR(VLOOKUP(A124,【入力用】個人登録票!$A$59:$P$127,2,FALSE)),"",VLOOKUP(A124,【入力用】個人登録票!$A$59:$P$127,2,FALSE))</f>
        <v/>
      </c>
      <c r="C124" s="567" t="str">
        <f>IF(ISERROR(VLOOKUP(A124,【入力用】個人登録票!$A$21:$P$50,3,FALSE)),"",VLOOKUP(A124,【入力用】個人登録票!$A$21:$P$50,3,FALSE)) &amp; IF(ISERROR(VLOOKUP(A124,【入力用】個人登録票!$A$59:$P$127,3,FALSE)),"",VLOOKUP(A124,【入力用】個人登録票!$A$59:$P$127,3,FALSE))</f>
        <v/>
      </c>
      <c r="D124" s="568"/>
      <c r="E124" s="291" t="str">
        <f>IF(ISERROR(VLOOKUP(A124,【入力用】個人登録票!$A$21:$P$50,5,FALSE)),"",VLOOKUP(A124,【入力用】個人登録票!$A$21:$P$50,5,FALSE)) &amp; IF(ISERROR(VLOOKUP(A124,【入力用】個人登録票!$A$59:$P$127,5,FALSE)),"",VLOOKUP(A124,【入力用】個人登録票!$A$59:$P$127,5,FALSE))</f>
        <v/>
      </c>
      <c r="F124" s="569" t="str">
        <f>IF(ISERROR(VLOOKUP(A124,【入力用】個人登録票!$A$21:$P$50,6,FALSE)),"",VLOOKUP(A124,【入力用】個人登録票!$A$21:$P$50,6,FALSE)) &amp; IF(ISERROR(VLOOKUP(A124,【入力用】個人登録票!$A$59:$P$127,6,FALSE)),"",VLOOKUP(A124,【入力用】個人登録票!$A$59:$P$127,6,FALSE))</f>
        <v/>
      </c>
      <c r="G124" s="568"/>
      <c r="H124" s="293" t="str">
        <f>IF(ISERROR(VLOOKUP(A124,【入力用】個人登録票!$A$21:$P$50,8,FALSE)),"",VLOOKUP(A124,【入力用】個人登録票!$A$21:$P$50,8,FALSE)) &amp; IF(ISERROR(VLOOKUP(A124,【入力用】個人登録票!$A$59:$P$127,8,FALSE)),"",VLOOKUP(A124,【入力用】個人登録票!$A$59:$P$127,8,FALSE))</f>
        <v/>
      </c>
      <c r="I124" s="292" t="str">
        <f>IF(ISERROR(VLOOKUP(A124,【入力用】個人登録票!$A$21:$P$50,9,FALSE)),"",VLOOKUP(A124,【入力用】個人登録票!$A$21:$P$50,9,FALSE)) &amp; IF(ISERROR(VLOOKUP(A124,【入力用】個人登録票!$A$59:$P$127,9,FALSE)),"",VLOOKUP(A124,【入力用】個人登録票!$A$59:$P$127,9,FALSE))</f>
        <v/>
      </c>
      <c r="J124" s="570" t="str">
        <f>IF(ISERROR(VLOOKUP(A124,【入力用】個人登録票!$A$21:$P$50,10,FALSE)),"",VLOOKUP(A124,【入力用】個人登録票!$A$21:$P$50,10,FALSE)) &amp; IF(ISERROR(VLOOKUP(A124,【入力用】個人登録票!$A$59:$P$127,10,FALSE)),"",VLOOKUP(A124,【入力用】個人登録票!$A$59:$P$127,10,FALSE))</f>
        <v/>
      </c>
      <c r="K124" s="571"/>
      <c r="L124" s="294" t="str">
        <f>TEXT(IF(ISERROR(VLOOKUP(A124,【入力用】個人登録票!$A$21:$P$50,12,FALSE)),"",VLOOKUP(A124,【入力用】個人登録票!$A$21:$P$50,12,FALSE)) &amp; IF(ISERROR(VLOOKUP(A124,【入力用】個人登録票!$A$59:$P$127,12,FALSE)),"",VLOOKUP(A124,【入力用】個人登録票!$A$59:$P$127,12,FALSE)),"ge.m.d")</f>
        <v/>
      </c>
      <c r="M124" s="295" t="str">
        <f>IF(ISERROR(VLOOKUP(A124,【入力用】個人登録票!$A$21:$P$50,13,FALSE)),"",VLOOKUP(A124,【入力用】個人登録票!$A$21:$P$50,13,FALSE)) &amp; IF(ISERROR(VLOOKUP(A124,【入力用】個人登録票!$A$59:$P$127,13,FALSE)),"",VLOOKUP(A124,【入力用】個人登録票!$A$59:$P$127,13,FALSE))</f>
        <v/>
      </c>
      <c r="N124" s="296" t="str">
        <f>IF(ISERROR(VLOOKUP(A124,【入力用】個人登録票!$A$21:$P$50,14,FALSE)),"",VLOOKUP(A124,【入力用】個人登録票!$A$21:$P$50,14,FALSE)) &amp; IF(ISERROR(VLOOKUP(A124,【入力用】個人登録票!$A$59:$P$127,14,FALSE)),"",VLOOKUP(A124,【入力用】個人登録票!$A$59:$P$127,14,FALSE))</f>
        <v/>
      </c>
      <c r="O124" s="297" t="str">
        <f>IF(ISERROR(VLOOKUP(A124,【入力用】個人登録票!$A$21:$P$50,15,FALSE)),"",VLOOKUP(A124,【入力用】個人登録票!$A$21:$P$50,15,FALSE)) &amp; IF(ISERROR(VLOOKUP(A124,【入力用】個人登録票!$A$59:$P$127,15,FALSE)),"",VLOOKUP(A124,【入力用】個人登録票!$A$59:$P$127,15,FALSE))</f>
        <v/>
      </c>
      <c r="P124" s="298" t="str">
        <f>IF(ISERROR(VLOOKUP(A124,【入力用】個人登録票!$A$21:$P$50,16,FALSE)),"",VLOOKUP(A124,【入力用】個人登録票!$A$21:$P$50,16,FALSE)) &amp; IF(ISERROR(VLOOKUP(A124,【入力用】個人登録票!$A$59:$P$127,16,FALSE)),"",VLOOKUP(A124,【入力用】個人登録票!$A$59:$P$127,16,FALSE))</f>
        <v/>
      </c>
      <c r="R124" s="215">
        <f>IF(ISERROR(VLOOKUP(A124,【入力用】個人登録票!$A$59:$R$127,18,FALSE)),"",VLOOKUP(A124,【入力用】個人登録票!$A$59:$R$127,18,FALSE))</f>
        <v>0</v>
      </c>
    </row>
    <row r="125" spans="1:18" ht="19.5" customHeight="1">
      <c r="A125" s="351" t="str">
        <f>【入力用】個人登録票!A125</f>
        <v>97</v>
      </c>
      <c r="B125" s="290" t="str">
        <f>IF(ISERROR(VLOOKUP(A125,【入力用】個人登録票!$A$21:$P$50,2,FALSE)),"",VLOOKUP(A125,【入力用】個人登録票!$A$21:$P$50,2,FALSE)) &amp; IF(ISERROR(VLOOKUP(A125,【入力用】個人登録票!$A$59:$P$127,2,FALSE)),"",VLOOKUP(A125,【入力用】個人登録票!$A$59:$P$127,2,FALSE))</f>
        <v/>
      </c>
      <c r="C125" s="567" t="str">
        <f>IF(ISERROR(VLOOKUP(A125,【入力用】個人登録票!$A$21:$P$50,3,FALSE)),"",VLOOKUP(A125,【入力用】個人登録票!$A$21:$P$50,3,FALSE)) &amp; IF(ISERROR(VLOOKUP(A125,【入力用】個人登録票!$A$59:$P$127,3,FALSE)),"",VLOOKUP(A125,【入力用】個人登録票!$A$59:$P$127,3,FALSE))</f>
        <v/>
      </c>
      <c r="D125" s="568"/>
      <c r="E125" s="291" t="str">
        <f>IF(ISERROR(VLOOKUP(A125,【入力用】個人登録票!$A$21:$P$50,5,FALSE)),"",VLOOKUP(A125,【入力用】個人登録票!$A$21:$P$50,5,FALSE)) &amp; IF(ISERROR(VLOOKUP(A125,【入力用】個人登録票!$A$59:$P$127,5,FALSE)),"",VLOOKUP(A125,【入力用】個人登録票!$A$59:$P$127,5,FALSE))</f>
        <v/>
      </c>
      <c r="F125" s="569" t="str">
        <f>IF(ISERROR(VLOOKUP(A125,【入力用】個人登録票!$A$21:$P$50,6,FALSE)),"",VLOOKUP(A125,【入力用】個人登録票!$A$21:$P$50,6,FALSE)) &amp; IF(ISERROR(VLOOKUP(A125,【入力用】個人登録票!$A$59:$P$127,6,FALSE)),"",VLOOKUP(A125,【入力用】個人登録票!$A$59:$P$127,6,FALSE))</f>
        <v/>
      </c>
      <c r="G125" s="568"/>
      <c r="H125" s="293" t="str">
        <f>IF(ISERROR(VLOOKUP(A125,【入力用】個人登録票!$A$21:$P$50,8,FALSE)),"",VLOOKUP(A125,【入力用】個人登録票!$A$21:$P$50,8,FALSE)) &amp; IF(ISERROR(VLOOKUP(A125,【入力用】個人登録票!$A$59:$P$127,8,FALSE)),"",VLOOKUP(A125,【入力用】個人登録票!$A$59:$P$127,8,FALSE))</f>
        <v/>
      </c>
      <c r="I125" s="292" t="str">
        <f>IF(ISERROR(VLOOKUP(A125,【入力用】個人登録票!$A$21:$P$50,9,FALSE)),"",VLOOKUP(A125,【入力用】個人登録票!$A$21:$P$50,9,FALSE)) &amp; IF(ISERROR(VLOOKUP(A125,【入力用】個人登録票!$A$59:$P$127,9,FALSE)),"",VLOOKUP(A125,【入力用】個人登録票!$A$59:$P$127,9,FALSE))</f>
        <v/>
      </c>
      <c r="J125" s="570" t="str">
        <f>IF(ISERROR(VLOOKUP(A125,【入力用】個人登録票!$A$21:$P$50,10,FALSE)),"",VLOOKUP(A125,【入力用】個人登録票!$A$21:$P$50,10,FALSE)) &amp; IF(ISERROR(VLOOKUP(A125,【入力用】個人登録票!$A$59:$P$127,10,FALSE)),"",VLOOKUP(A125,【入力用】個人登録票!$A$59:$P$127,10,FALSE))</f>
        <v/>
      </c>
      <c r="K125" s="571"/>
      <c r="L125" s="294" t="str">
        <f>TEXT(IF(ISERROR(VLOOKUP(A125,【入力用】個人登録票!$A$21:$P$50,12,FALSE)),"",VLOOKUP(A125,【入力用】個人登録票!$A$21:$P$50,12,FALSE)) &amp; IF(ISERROR(VLOOKUP(A125,【入力用】個人登録票!$A$59:$P$127,12,FALSE)),"",VLOOKUP(A125,【入力用】個人登録票!$A$59:$P$127,12,FALSE)),"ge.m.d")</f>
        <v/>
      </c>
      <c r="M125" s="295" t="str">
        <f>IF(ISERROR(VLOOKUP(A125,【入力用】個人登録票!$A$21:$P$50,13,FALSE)),"",VLOOKUP(A125,【入力用】個人登録票!$A$21:$P$50,13,FALSE)) &amp; IF(ISERROR(VLOOKUP(A125,【入力用】個人登録票!$A$59:$P$127,13,FALSE)),"",VLOOKUP(A125,【入力用】個人登録票!$A$59:$P$127,13,FALSE))</f>
        <v/>
      </c>
      <c r="N125" s="296" t="str">
        <f>IF(ISERROR(VLOOKUP(A125,【入力用】個人登録票!$A$21:$P$50,14,FALSE)),"",VLOOKUP(A125,【入力用】個人登録票!$A$21:$P$50,14,FALSE)) &amp; IF(ISERROR(VLOOKUP(A125,【入力用】個人登録票!$A$59:$P$127,14,FALSE)),"",VLOOKUP(A125,【入力用】個人登録票!$A$59:$P$127,14,FALSE))</f>
        <v/>
      </c>
      <c r="O125" s="297" t="str">
        <f>IF(ISERROR(VLOOKUP(A125,【入力用】個人登録票!$A$21:$P$50,15,FALSE)),"",VLOOKUP(A125,【入力用】個人登録票!$A$21:$P$50,15,FALSE)) &amp; IF(ISERROR(VLOOKUP(A125,【入力用】個人登録票!$A$59:$P$127,15,FALSE)),"",VLOOKUP(A125,【入力用】個人登録票!$A$59:$P$127,15,FALSE))</f>
        <v/>
      </c>
      <c r="P125" s="298" t="str">
        <f>IF(ISERROR(VLOOKUP(A125,【入力用】個人登録票!$A$21:$P$50,16,FALSE)),"",VLOOKUP(A125,【入力用】個人登録票!$A$21:$P$50,16,FALSE)) &amp; IF(ISERROR(VLOOKUP(A125,【入力用】個人登録票!$A$59:$P$127,16,FALSE)),"",VLOOKUP(A125,【入力用】個人登録票!$A$59:$P$127,16,FALSE))</f>
        <v/>
      </c>
      <c r="R125" s="215">
        <f>IF(ISERROR(VLOOKUP(A125,【入力用】個人登録票!$A$59:$R$127,18,FALSE)),"",VLOOKUP(A125,【入力用】個人登録票!$A$59:$R$127,18,FALSE))</f>
        <v>0</v>
      </c>
    </row>
    <row r="126" spans="1:18" ht="19.5" customHeight="1">
      <c r="A126" s="351" t="str">
        <f>【入力用】個人登録票!A126</f>
        <v>98</v>
      </c>
      <c r="B126" s="290" t="str">
        <f>IF(ISERROR(VLOOKUP(A126,【入力用】個人登録票!$A$21:$P$50,2,FALSE)),"",VLOOKUP(A126,【入力用】個人登録票!$A$21:$P$50,2,FALSE)) &amp; IF(ISERROR(VLOOKUP(A126,【入力用】個人登録票!$A$59:$P$127,2,FALSE)),"",VLOOKUP(A126,【入力用】個人登録票!$A$59:$P$127,2,FALSE))</f>
        <v/>
      </c>
      <c r="C126" s="567" t="str">
        <f>IF(ISERROR(VLOOKUP(A126,【入力用】個人登録票!$A$21:$P$50,3,FALSE)),"",VLOOKUP(A126,【入力用】個人登録票!$A$21:$P$50,3,FALSE)) &amp; IF(ISERROR(VLOOKUP(A126,【入力用】個人登録票!$A$59:$P$127,3,FALSE)),"",VLOOKUP(A126,【入力用】個人登録票!$A$59:$P$127,3,FALSE))</f>
        <v/>
      </c>
      <c r="D126" s="568"/>
      <c r="E126" s="291" t="str">
        <f>IF(ISERROR(VLOOKUP(A126,【入力用】個人登録票!$A$21:$P$50,5,FALSE)),"",VLOOKUP(A126,【入力用】個人登録票!$A$21:$P$50,5,FALSE)) &amp; IF(ISERROR(VLOOKUP(A126,【入力用】個人登録票!$A$59:$P$127,5,FALSE)),"",VLOOKUP(A126,【入力用】個人登録票!$A$59:$P$127,5,FALSE))</f>
        <v/>
      </c>
      <c r="F126" s="569" t="str">
        <f>IF(ISERROR(VLOOKUP(A126,【入力用】個人登録票!$A$21:$P$50,6,FALSE)),"",VLOOKUP(A126,【入力用】個人登録票!$A$21:$P$50,6,FALSE)) &amp; IF(ISERROR(VLOOKUP(A126,【入力用】個人登録票!$A$59:$P$127,6,FALSE)),"",VLOOKUP(A126,【入力用】個人登録票!$A$59:$P$127,6,FALSE))</f>
        <v/>
      </c>
      <c r="G126" s="568"/>
      <c r="H126" s="293" t="str">
        <f>IF(ISERROR(VLOOKUP(A126,【入力用】個人登録票!$A$21:$P$50,8,FALSE)),"",VLOOKUP(A126,【入力用】個人登録票!$A$21:$P$50,8,FALSE)) &amp; IF(ISERROR(VLOOKUP(A126,【入力用】個人登録票!$A$59:$P$127,8,FALSE)),"",VLOOKUP(A126,【入力用】個人登録票!$A$59:$P$127,8,FALSE))</f>
        <v/>
      </c>
      <c r="I126" s="292" t="str">
        <f>IF(ISERROR(VLOOKUP(A126,【入力用】個人登録票!$A$21:$P$50,9,FALSE)),"",VLOOKUP(A126,【入力用】個人登録票!$A$21:$P$50,9,FALSE)) &amp; IF(ISERROR(VLOOKUP(A126,【入力用】個人登録票!$A$59:$P$127,9,FALSE)),"",VLOOKUP(A126,【入力用】個人登録票!$A$59:$P$127,9,FALSE))</f>
        <v/>
      </c>
      <c r="J126" s="570" t="str">
        <f>IF(ISERROR(VLOOKUP(A126,【入力用】個人登録票!$A$21:$P$50,10,FALSE)),"",VLOOKUP(A126,【入力用】個人登録票!$A$21:$P$50,10,FALSE)) &amp; IF(ISERROR(VLOOKUP(A126,【入力用】個人登録票!$A$59:$P$127,10,FALSE)),"",VLOOKUP(A126,【入力用】個人登録票!$A$59:$P$127,10,FALSE))</f>
        <v/>
      </c>
      <c r="K126" s="571"/>
      <c r="L126" s="294" t="str">
        <f>TEXT(IF(ISERROR(VLOOKUP(A126,【入力用】個人登録票!$A$21:$P$50,12,FALSE)),"",VLOOKUP(A126,【入力用】個人登録票!$A$21:$P$50,12,FALSE)) &amp; IF(ISERROR(VLOOKUP(A126,【入力用】個人登録票!$A$59:$P$127,12,FALSE)),"",VLOOKUP(A126,【入力用】個人登録票!$A$59:$P$127,12,FALSE)),"ge.m.d")</f>
        <v/>
      </c>
      <c r="M126" s="295" t="str">
        <f>IF(ISERROR(VLOOKUP(A126,【入力用】個人登録票!$A$21:$P$50,13,FALSE)),"",VLOOKUP(A126,【入力用】個人登録票!$A$21:$P$50,13,FALSE)) &amp; IF(ISERROR(VLOOKUP(A126,【入力用】個人登録票!$A$59:$P$127,13,FALSE)),"",VLOOKUP(A126,【入力用】個人登録票!$A$59:$P$127,13,FALSE))</f>
        <v/>
      </c>
      <c r="N126" s="296" t="str">
        <f>IF(ISERROR(VLOOKUP(A126,【入力用】個人登録票!$A$21:$P$50,14,FALSE)),"",VLOOKUP(A126,【入力用】個人登録票!$A$21:$P$50,14,FALSE)) &amp; IF(ISERROR(VLOOKUP(A126,【入力用】個人登録票!$A$59:$P$127,14,FALSE)),"",VLOOKUP(A126,【入力用】個人登録票!$A$59:$P$127,14,FALSE))</f>
        <v/>
      </c>
      <c r="O126" s="297" t="str">
        <f>IF(ISERROR(VLOOKUP(A126,【入力用】個人登録票!$A$21:$P$50,15,FALSE)),"",VLOOKUP(A126,【入力用】個人登録票!$A$21:$P$50,15,FALSE)) &amp; IF(ISERROR(VLOOKUP(A126,【入力用】個人登録票!$A$59:$P$127,15,FALSE)),"",VLOOKUP(A126,【入力用】個人登録票!$A$59:$P$127,15,FALSE))</f>
        <v/>
      </c>
      <c r="P126" s="298" t="str">
        <f>IF(ISERROR(VLOOKUP(A126,【入力用】個人登録票!$A$21:$P$50,16,FALSE)),"",VLOOKUP(A126,【入力用】個人登録票!$A$21:$P$50,16,FALSE)) &amp; IF(ISERROR(VLOOKUP(A126,【入力用】個人登録票!$A$59:$P$127,16,FALSE)),"",VLOOKUP(A126,【入力用】個人登録票!$A$59:$P$127,16,FALSE))</f>
        <v/>
      </c>
      <c r="R126" s="215">
        <f>IF(ISERROR(VLOOKUP(A126,【入力用】個人登録票!$A$59:$R$127,18,FALSE)),"",VLOOKUP(A126,【入力用】個人登録票!$A$59:$R$127,18,FALSE))</f>
        <v>0</v>
      </c>
    </row>
    <row r="127" spans="1:18" ht="19.5" customHeight="1">
      <c r="A127" s="351" t="str">
        <f>【入力用】個人登録票!A127</f>
        <v>99</v>
      </c>
      <c r="B127" s="290" t="str">
        <f>IF(ISERROR(VLOOKUP(A127,【入力用】個人登録票!$A$21:$P$50,2,FALSE)),"",VLOOKUP(A127,【入力用】個人登録票!$A$21:$P$50,2,FALSE)) &amp; IF(ISERROR(VLOOKUP(A127,【入力用】個人登録票!$A$59:$P$127,2,FALSE)),"",VLOOKUP(A127,【入力用】個人登録票!$A$59:$P$127,2,FALSE))</f>
        <v/>
      </c>
      <c r="C127" s="567" t="str">
        <f>IF(ISERROR(VLOOKUP(A127,【入力用】個人登録票!$A$21:$P$50,3,FALSE)),"",VLOOKUP(A127,【入力用】個人登録票!$A$21:$P$50,3,FALSE)) &amp; IF(ISERROR(VLOOKUP(A127,【入力用】個人登録票!$A$59:$P$127,3,FALSE)),"",VLOOKUP(A127,【入力用】個人登録票!$A$59:$P$127,3,FALSE))</f>
        <v/>
      </c>
      <c r="D127" s="568"/>
      <c r="E127" s="291" t="str">
        <f>IF(ISERROR(VLOOKUP(A127,【入力用】個人登録票!$A$21:$P$50,5,FALSE)),"",VLOOKUP(A127,【入力用】個人登録票!$A$21:$P$50,5,FALSE)) &amp; IF(ISERROR(VLOOKUP(A127,【入力用】個人登録票!$A$59:$P$127,5,FALSE)),"",VLOOKUP(A127,【入力用】個人登録票!$A$59:$P$127,5,FALSE))</f>
        <v/>
      </c>
      <c r="F127" s="569" t="str">
        <f>IF(ISERROR(VLOOKUP(A127,【入力用】個人登録票!$A$21:$P$50,6,FALSE)),"",VLOOKUP(A127,【入力用】個人登録票!$A$21:$P$50,6,FALSE)) &amp; IF(ISERROR(VLOOKUP(A127,【入力用】個人登録票!$A$59:$P$127,6,FALSE)),"",VLOOKUP(A127,【入力用】個人登録票!$A$59:$P$127,6,FALSE))</f>
        <v/>
      </c>
      <c r="G127" s="568"/>
      <c r="H127" s="293" t="str">
        <f>IF(ISERROR(VLOOKUP(A127,【入力用】個人登録票!$A$21:$P$50,8,FALSE)),"",VLOOKUP(A127,【入力用】個人登録票!$A$21:$P$50,8,FALSE)) &amp; IF(ISERROR(VLOOKUP(A127,【入力用】個人登録票!$A$59:$P$127,8,FALSE)),"",VLOOKUP(A127,【入力用】個人登録票!$A$59:$P$127,8,FALSE))</f>
        <v/>
      </c>
      <c r="I127" s="292" t="str">
        <f>IF(ISERROR(VLOOKUP(A127,【入力用】個人登録票!$A$21:$P$50,9,FALSE)),"",VLOOKUP(A127,【入力用】個人登録票!$A$21:$P$50,9,FALSE)) &amp; IF(ISERROR(VLOOKUP(A127,【入力用】個人登録票!$A$59:$P$127,9,FALSE)),"",VLOOKUP(A127,【入力用】個人登録票!$A$59:$P$127,9,FALSE))</f>
        <v/>
      </c>
      <c r="J127" s="570" t="str">
        <f>IF(ISERROR(VLOOKUP(A127,【入力用】個人登録票!$A$21:$P$50,10,FALSE)),"",VLOOKUP(A127,【入力用】個人登録票!$A$21:$P$50,10,FALSE)) &amp; IF(ISERROR(VLOOKUP(A127,【入力用】個人登録票!$A$59:$P$127,10,FALSE)),"",VLOOKUP(A127,【入力用】個人登録票!$A$59:$P$127,10,FALSE))</f>
        <v/>
      </c>
      <c r="K127" s="571"/>
      <c r="L127" s="294" t="str">
        <f>TEXT(IF(ISERROR(VLOOKUP(A127,【入力用】個人登録票!$A$21:$P$50,12,FALSE)),"",VLOOKUP(A127,【入力用】個人登録票!$A$21:$P$50,12,FALSE)) &amp; IF(ISERROR(VLOOKUP(A127,【入力用】個人登録票!$A$59:$P$127,12,FALSE)),"",VLOOKUP(A127,【入力用】個人登録票!$A$59:$P$127,12,FALSE)),"ge.m.d")</f>
        <v/>
      </c>
      <c r="M127" s="295" t="str">
        <f>IF(ISERROR(VLOOKUP(A127,【入力用】個人登録票!$A$21:$P$50,13,FALSE)),"",VLOOKUP(A127,【入力用】個人登録票!$A$21:$P$50,13,FALSE)) &amp; IF(ISERROR(VLOOKUP(A127,【入力用】個人登録票!$A$59:$P$127,13,FALSE)),"",VLOOKUP(A127,【入力用】個人登録票!$A$59:$P$127,13,FALSE))</f>
        <v/>
      </c>
      <c r="N127" s="296" t="str">
        <f>IF(ISERROR(VLOOKUP(A127,【入力用】個人登録票!$A$21:$P$50,14,FALSE)),"",VLOOKUP(A127,【入力用】個人登録票!$A$21:$P$50,14,FALSE)) &amp; IF(ISERROR(VLOOKUP(A127,【入力用】個人登録票!$A$59:$P$127,14,FALSE)),"",VLOOKUP(A127,【入力用】個人登録票!$A$59:$P$127,14,FALSE))</f>
        <v/>
      </c>
      <c r="O127" s="297" t="str">
        <f>IF(ISERROR(VLOOKUP(A127,【入力用】個人登録票!$A$21:$P$50,15,FALSE)),"",VLOOKUP(A127,【入力用】個人登録票!$A$21:$P$50,15,FALSE)) &amp; IF(ISERROR(VLOOKUP(A127,【入力用】個人登録票!$A$59:$P$127,15,FALSE)),"",VLOOKUP(A127,【入力用】個人登録票!$A$59:$P$127,15,FALSE))</f>
        <v/>
      </c>
      <c r="P127" s="298" t="str">
        <f>IF(ISERROR(VLOOKUP(A127,【入力用】個人登録票!$A$21:$P$50,16,FALSE)),"",VLOOKUP(A127,【入力用】個人登録票!$A$21:$P$50,16,FALSE)) &amp; IF(ISERROR(VLOOKUP(A127,【入力用】個人登録票!$A$59:$P$127,16,FALSE)),"",VLOOKUP(A127,【入力用】個人登録票!$A$59:$P$127,16,FALSE))</f>
        <v/>
      </c>
      <c r="R127" s="215">
        <f>IF(ISERROR(VLOOKUP(A127,【入力用】個人登録票!$A$59:$R$127,18,FALSE)),"",VLOOKUP(A127,【入力用】個人登録票!$A$59:$R$127,18,FALSE))</f>
        <v>0</v>
      </c>
    </row>
    <row r="128" spans="1:18" ht="13" customHeight="1">
      <c r="A128" s="206"/>
      <c r="B128" s="206"/>
      <c r="C128" s="206"/>
      <c r="D128" s="265"/>
      <c r="E128" s="265"/>
      <c r="F128" s="265"/>
      <c r="G128" s="265"/>
      <c r="H128" s="265"/>
      <c r="I128" s="265"/>
      <c r="J128" s="265"/>
      <c r="K128" s="265"/>
      <c r="L128" s="265"/>
      <c r="M128" s="265"/>
      <c r="N128" s="265"/>
      <c r="O128" s="265"/>
    </row>
    <row r="129" spans="1:15" ht="13" customHeight="1">
      <c r="A129" s="206"/>
      <c r="B129" s="206"/>
      <c r="C129" s="206"/>
      <c r="D129" s="265"/>
      <c r="E129" s="265"/>
      <c r="F129" s="265"/>
      <c r="G129" s="265"/>
      <c r="H129" s="265"/>
      <c r="I129" s="265"/>
      <c r="J129" s="265"/>
      <c r="K129" s="265"/>
      <c r="L129" s="265"/>
      <c r="M129" s="265"/>
      <c r="N129" s="265"/>
      <c r="O129" s="265"/>
    </row>
    <row r="130" spans="1:15" ht="18" customHeight="1">
      <c r="B130" s="206"/>
    </row>
    <row r="131" spans="1:15" ht="18" customHeight="1">
      <c r="B131" s="206"/>
      <c r="C131" s="206"/>
    </row>
    <row r="132" spans="1:15" ht="18" customHeight="1">
      <c r="B132" s="206"/>
      <c r="C132" s="206"/>
    </row>
    <row r="133" spans="1:15" ht="18" customHeight="1">
      <c r="B133" s="206"/>
      <c r="C133" s="206"/>
    </row>
    <row r="134" spans="1:15" ht="18" customHeight="1">
      <c r="B134" s="206"/>
      <c r="C134" s="206"/>
    </row>
    <row r="135" spans="1:15" ht="18" customHeight="1">
      <c r="B135" s="206"/>
      <c r="C135" s="206"/>
    </row>
  </sheetData>
  <sheetProtection algorithmName="SHA-512" hashValue="9NEeS3OKMI70tOZmY3CocnS/gukVIdouaFlCuihfyg17xW3itVLFbEgxN8m65ailFah4FQzrO+kzTSe7v7n6Rg==" saltValue="1IxsLgdHvH9N9/RwtO4hww==" spinCount="100000" sheet="1" selectLockedCells="1"/>
  <mergeCells count="381">
    <mergeCell ref="A1:P1"/>
    <mergeCell ref="A2:P2"/>
    <mergeCell ref="A3:C3"/>
    <mergeCell ref="D3:E3"/>
    <mergeCell ref="G3:J3"/>
    <mergeCell ref="A4:A5"/>
    <mergeCell ref="B4:C5"/>
    <mergeCell ref="D4:D5"/>
    <mergeCell ref="E4:F4"/>
    <mergeCell ref="G4:G5"/>
    <mergeCell ref="H4:P5"/>
    <mergeCell ref="E5:F5"/>
    <mergeCell ref="A6:P6"/>
    <mergeCell ref="A7:C8"/>
    <mergeCell ref="D7:D8"/>
    <mergeCell ref="E7:E8"/>
    <mergeCell ref="F7:F8"/>
    <mergeCell ref="G7:K8"/>
    <mergeCell ref="L7:L8"/>
    <mergeCell ref="M7:N8"/>
    <mergeCell ref="A11:C11"/>
    <mergeCell ref="G11:K11"/>
    <mergeCell ref="M11:N11"/>
    <mergeCell ref="O11:P11"/>
    <mergeCell ref="A12:C12"/>
    <mergeCell ref="G12:K12"/>
    <mergeCell ref="M12:N12"/>
    <mergeCell ref="O12:P12"/>
    <mergeCell ref="O7:P8"/>
    <mergeCell ref="A9:C9"/>
    <mergeCell ref="G9:K9"/>
    <mergeCell ref="M9:N9"/>
    <mergeCell ref="O9:P9"/>
    <mergeCell ref="A10:C10"/>
    <mergeCell ref="G10:K10"/>
    <mergeCell ref="M10:N10"/>
    <mergeCell ref="O10:P10"/>
    <mergeCell ref="A15:C15"/>
    <mergeCell ref="G15:K15"/>
    <mergeCell ref="M15:N15"/>
    <mergeCell ref="O15:P15"/>
    <mergeCell ref="A16:C16"/>
    <mergeCell ref="G16:K16"/>
    <mergeCell ref="M16:N16"/>
    <mergeCell ref="O16:P16"/>
    <mergeCell ref="A13:C13"/>
    <mergeCell ref="G13:K13"/>
    <mergeCell ref="M13:N13"/>
    <mergeCell ref="O13:P13"/>
    <mergeCell ref="A14:C14"/>
    <mergeCell ref="G14:K14"/>
    <mergeCell ref="M14:N14"/>
    <mergeCell ref="O14:P14"/>
    <mergeCell ref="H19:H20"/>
    <mergeCell ref="I19:K20"/>
    <mergeCell ref="L19:L20"/>
    <mergeCell ref="M19:M20"/>
    <mergeCell ref="P19:P20"/>
    <mergeCell ref="C21:D21"/>
    <mergeCell ref="F21:G21"/>
    <mergeCell ref="J21:K21"/>
    <mergeCell ref="A17:C17"/>
    <mergeCell ref="G17:K17"/>
    <mergeCell ref="M17:N17"/>
    <mergeCell ref="O17:P17"/>
    <mergeCell ref="A18:P18"/>
    <mergeCell ref="A19:A20"/>
    <mergeCell ref="B19:B20"/>
    <mergeCell ref="C19:D20"/>
    <mergeCell ref="E19:E20"/>
    <mergeCell ref="F19:G20"/>
    <mergeCell ref="C24:D24"/>
    <mergeCell ref="F24:G24"/>
    <mergeCell ref="J24:K24"/>
    <mergeCell ref="C25:D25"/>
    <mergeCell ref="F25:G25"/>
    <mergeCell ref="J25:K25"/>
    <mergeCell ref="C22:D22"/>
    <mergeCell ref="F22:G22"/>
    <mergeCell ref="J22:K22"/>
    <mergeCell ref="C23:D23"/>
    <mergeCell ref="F23:G23"/>
    <mergeCell ref="J23:K23"/>
    <mergeCell ref="C28:D28"/>
    <mergeCell ref="F28:G28"/>
    <mergeCell ref="J28:K28"/>
    <mergeCell ref="C29:D29"/>
    <mergeCell ref="F29:G29"/>
    <mergeCell ref="J29:K29"/>
    <mergeCell ref="C26:D26"/>
    <mergeCell ref="F26:G26"/>
    <mergeCell ref="J26:K26"/>
    <mergeCell ref="C27:D27"/>
    <mergeCell ref="F27:G27"/>
    <mergeCell ref="J27:K27"/>
    <mergeCell ref="C32:D32"/>
    <mergeCell ref="F32:G32"/>
    <mergeCell ref="J32:K32"/>
    <mergeCell ref="C33:D33"/>
    <mergeCell ref="F33:G33"/>
    <mergeCell ref="J33:K33"/>
    <mergeCell ref="C30:D30"/>
    <mergeCell ref="F30:G30"/>
    <mergeCell ref="J30:K30"/>
    <mergeCell ref="C31:D31"/>
    <mergeCell ref="F31:G31"/>
    <mergeCell ref="J31:K31"/>
    <mergeCell ref="C36:D36"/>
    <mergeCell ref="F36:G36"/>
    <mergeCell ref="J36:K36"/>
    <mergeCell ref="C37:D37"/>
    <mergeCell ref="F37:G37"/>
    <mergeCell ref="J37:K37"/>
    <mergeCell ref="C34:D34"/>
    <mergeCell ref="F34:G34"/>
    <mergeCell ref="J34:K34"/>
    <mergeCell ref="C35:D35"/>
    <mergeCell ref="F35:G35"/>
    <mergeCell ref="J35:K35"/>
    <mergeCell ref="C40:D40"/>
    <mergeCell ref="F40:G40"/>
    <mergeCell ref="J40:K40"/>
    <mergeCell ref="C41:D41"/>
    <mergeCell ref="F41:G41"/>
    <mergeCell ref="J41:K41"/>
    <mergeCell ref="C38:D38"/>
    <mergeCell ref="F38:G38"/>
    <mergeCell ref="J38:K38"/>
    <mergeCell ref="C39:D39"/>
    <mergeCell ref="F39:G39"/>
    <mergeCell ref="J39:K39"/>
    <mergeCell ref="C44:D44"/>
    <mergeCell ref="F44:G44"/>
    <mergeCell ref="J44:K44"/>
    <mergeCell ref="C45:D45"/>
    <mergeCell ref="F45:G45"/>
    <mergeCell ref="J45:K45"/>
    <mergeCell ref="C42:D42"/>
    <mergeCell ref="F42:G42"/>
    <mergeCell ref="J42:K42"/>
    <mergeCell ref="C43:D43"/>
    <mergeCell ref="F43:G43"/>
    <mergeCell ref="J43:K43"/>
    <mergeCell ref="C48:D48"/>
    <mergeCell ref="F48:G48"/>
    <mergeCell ref="J48:K48"/>
    <mergeCell ref="C49:D49"/>
    <mergeCell ref="F49:G49"/>
    <mergeCell ref="J49:K49"/>
    <mergeCell ref="C46:D46"/>
    <mergeCell ref="F46:G46"/>
    <mergeCell ref="J46:K46"/>
    <mergeCell ref="C47:D47"/>
    <mergeCell ref="F47:G47"/>
    <mergeCell ref="J47:K47"/>
    <mergeCell ref="C50:D50"/>
    <mergeCell ref="F50:G50"/>
    <mergeCell ref="J50:K50"/>
    <mergeCell ref="A51:P51"/>
    <mergeCell ref="D55:O55"/>
    <mergeCell ref="A56:C56"/>
    <mergeCell ref="D56:E56"/>
    <mergeCell ref="F56:H56"/>
    <mergeCell ref="I56:J56"/>
    <mergeCell ref="I57:K58"/>
    <mergeCell ref="L57:L58"/>
    <mergeCell ref="M57:M58"/>
    <mergeCell ref="P57:P58"/>
    <mergeCell ref="C59:D59"/>
    <mergeCell ref="F59:G59"/>
    <mergeCell ref="J59:K59"/>
    <mergeCell ref="A57:A58"/>
    <mergeCell ref="B57:B58"/>
    <mergeCell ref="C57:D58"/>
    <mergeCell ref="E57:E58"/>
    <mergeCell ref="F57:G58"/>
    <mergeCell ref="H57:H58"/>
    <mergeCell ref="C62:D62"/>
    <mergeCell ref="F62:G62"/>
    <mergeCell ref="J62:K62"/>
    <mergeCell ref="C63:D63"/>
    <mergeCell ref="F63:G63"/>
    <mergeCell ref="J63:K63"/>
    <mergeCell ref="C60:D60"/>
    <mergeCell ref="F60:G60"/>
    <mergeCell ref="J60:K60"/>
    <mergeCell ref="C61:D61"/>
    <mergeCell ref="F61:G61"/>
    <mergeCell ref="J61:K61"/>
    <mergeCell ref="C66:D66"/>
    <mergeCell ref="F66:G66"/>
    <mergeCell ref="J66:K66"/>
    <mergeCell ref="C67:D67"/>
    <mergeCell ref="F67:G67"/>
    <mergeCell ref="J67:K67"/>
    <mergeCell ref="C64:D64"/>
    <mergeCell ref="F64:G64"/>
    <mergeCell ref="J64:K64"/>
    <mergeCell ref="C65:D65"/>
    <mergeCell ref="F65:G65"/>
    <mergeCell ref="J65:K65"/>
    <mergeCell ref="C70:D70"/>
    <mergeCell ref="F70:G70"/>
    <mergeCell ref="J70:K70"/>
    <mergeCell ref="C71:D71"/>
    <mergeCell ref="F71:G71"/>
    <mergeCell ref="J71:K71"/>
    <mergeCell ref="C68:D68"/>
    <mergeCell ref="F68:G68"/>
    <mergeCell ref="J68:K68"/>
    <mergeCell ref="C69:D69"/>
    <mergeCell ref="F69:G69"/>
    <mergeCell ref="J69:K69"/>
    <mergeCell ref="C74:D74"/>
    <mergeCell ref="F74:G74"/>
    <mergeCell ref="J74:K74"/>
    <mergeCell ref="C75:D75"/>
    <mergeCell ref="F75:G75"/>
    <mergeCell ref="J75:K75"/>
    <mergeCell ref="C72:D72"/>
    <mergeCell ref="F72:G72"/>
    <mergeCell ref="J72:K72"/>
    <mergeCell ref="C73:D73"/>
    <mergeCell ref="F73:G73"/>
    <mergeCell ref="J73:K73"/>
    <mergeCell ref="C78:D78"/>
    <mergeCell ref="F78:G78"/>
    <mergeCell ref="J78:K78"/>
    <mergeCell ref="C79:D79"/>
    <mergeCell ref="F79:G79"/>
    <mergeCell ref="J79:K79"/>
    <mergeCell ref="C76:D76"/>
    <mergeCell ref="F76:G76"/>
    <mergeCell ref="J76:K76"/>
    <mergeCell ref="C77:D77"/>
    <mergeCell ref="F77:G77"/>
    <mergeCell ref="J77:K77"/>
    <mergeCell ref="C82:D82"/>
    <mergeCell ref="F82:G82"/>
    <mergeCell ref="J82:K82"/>
    <mergeCell ref="C83:D83"/>
    <mergeCell ref="F83:G83"/>
    <mergeCell ref="J83:K83"/>
    <mergeCell ref="C80:D80"/>
    <mergeCell ref="F80:G80"/>
    <mergeCell ref="J80:K80"/>
    <mergeCell ref="C81:D81"/>
    <mergeCell ref="F81:G81"/>
    <mergeCell ref="J81:K81"/>
    <mergeCell ref="C86:D86"/>
    <mergeCell ref="F86:G86"/>
    <mergeCell ref="J86:K86"/>
    <mergeCell ref="C87:D87"/>
    <mergeCell ref="F87:G87"/>
    <mergeCell ref="J87:K87"/>
    <mergeCell ref="C84:D84"/>
    <mergeCell ref="F84:G84"/>
    <mergeCell ref="J84:K84"/>
    <mergeCell ref="C85:D85"/>
    <mergeCell ref="F85:G85"/>
    <mergeCell ref="J85:K85"/>
    <mergeCell ref="C90:D90"/>
    <mergeCell ref="F90:G90"/>
    <mergeCell ref="J90:K90"/>
    <mergeCell ref="C91:D91"/>
    <mergeCell ref="F91:G91"/>
    <mergeCell ref="J91:K91"/>
    <mergeCell ref="C88:D88"/>
    <mergeCell ref="F88:G88"/>
    <mergeCell ref="J88:K88"/>
    <mergeCell ref="C89:D89"/>
    <mergeCell ref="F89:G89"/>
    <mergeCell ref="J89:K89"/>
    <mergeCell ref="C94:D94"/>
    <mergeCell ref="F94:G94"/>
    <mergeCell ref="J94:K94"/>
    <mergeCell ref="C95:D95"/>
    <mergeCell ref="F95:G95"/>
    <mergeCell ref="J95:K95"/>
    <mergeCell ref="C92:D92"/>
    <mergeCell ref="F92:G92"/>
    <mergeCell ref="J92:K92"/>
    <mergeCell ref="C93:D93"/>
    <mergeCell ref="F93:G93"/>
    <mergeCell ref="J93:K93"/>
    <mergeCell ref="C98:D98"/>
    <mergeCell ref="F98:G98"/>
    <mergeCell ref="J98:K98"/>
    <mergeCell ref="C99:D99"/>
    <mergeCell ref="F99:G99"/>
    <mergeCell ref="J99:K99"/>
    <mergeCell ref="C96:D96"/>
    <mergeCell ref="F96:G96"/>
    <mergeCell ref="J96:K96"/>
    <mergeCell ref="C97:D97"/>
    <mergeCell ref="F97:G97"/>
    <mergeCell ref="J97:K97"/>
    <mergeCell ref="C102:D102"/>
    <mergeCell ref="F102:G102"/>
    <mergeCell ref="J102:K102"/>
    <mergeCell ref="C103:D103"/>
    <mergeCell ref="F103:G103"/>
    <mergeCell ref="J103:K103"/>
    <mergeCell ref="C100:D100"/>
    <mergeCell ref="F100:G100"/>
    <mergeCell ref="J100:K100"/>
    <mergeCell ref="C101:D101"/>
    <mergeCell ref="F101:G101"/>
    <mergeCell ref="J101:K101"/>
    <mergeCell ref="C106:D106"/>
    <mergeCell ref="F106:G106"/>
    <mergeCell ref="J106:K106"/>
    <mergeCell ref="C107:D107"/>
    <mergeCell ref="F107:G107"/>
    <mergeCell ref="J107:K107"/>
    <mergeCell ref="C104:D104"/>
    <mergeCell ref="F104:G104"/>
    <mergeCell ref="J104:K104"/>
    <mergeCell ref="C105:D105"/>
    <mergeCell ref="F105:G105"/>
    <mergeCell ref="J105:K105"/>
    <mergeCell ref="C110:D110"/>
    <mergeCell ref="F110:G110"/>
    <mergeCell ref="J110:K110"/>
    <mergeCell ref="C111:D111"/>
    <mergeCell ref="F111:G111"/>
    <mergeCell ref="J111:K111"/>
    <mergeCell ref="C108:D108"/>
    <mergeCell ref="F108:G108"/>
    <mergeCell ref="J108:K108"/>
    <mergeCell ref="C109:D109"/>
    <mergeCell ref="F109:G109"/>
    <mergeCell ref="J109:K109"/>
    <mergeCell ref="C114:D114"/>
    <mergeCell ref="F114:G114"/>
    <mergeCell ref="J114:K114"/>
    <mergeCell ref="C115:D115"/>
    <mergeCell ref="F115:G115"/>
    <mergeCell ref="J115:K115"/>
    <mergeCell ref="C112:D112"/>
    <mergeCell ref="F112:G112"/>
    <mergeCell ref="J112:K112"/>
    <mergeCell ref="C113:D113"/>
    <mergeCell ref="F113:G113"/>
    <mergeCell ref="J113:K113"/>
    <mergeCell ref="C118:D118"/>
    <mergeCell ref="F118:G118"/>
    <mergeCell ref="J118:K118"/>
    <mergeCell ref="C119:D119"/>
    <mergeCell ref="F119:G119"/>
    <mergeCell ref="J119:K119"/>
    <mergeCell ref="C116:D116"/>
    <mergeCell ref="F116:G116"/>
    <mergeCell ref="J116:K116"/>
    <mergeCell ref="C117:D117"/>
    <mergeCell ref="F117:G117"/>
    <mergeCell ref="J117:K117"/>
    <mergeCell ref="C122:D122"/>
    <mergeCell ref="F122:G122"/>
    <mergeCell ref="J122:K122"/>
    <mergeCell ref="C123:D123"/>
    <mergeCell ref="F123:G123"/>
    <mergeCell ref="J123:K123"/>
    <mergeCell ref="C120:D120"/>
    <mergeCell ref="F120:G120"/>
    <mergeCell ref="J120:K120"/>
    <mergeCell ref="C121:D121"/>
    <mergeCell ref="F121:G121"/>
    <mergeCell ref="J121:K121"/>
    <mergeCell ref="C126:D126"/>
    <mergeCell ref="F126:G126"/>
    <mergeCell ref="J126:K126"/>
    <mergeCell ref="C127:D127"/>
    <mergeCell ref="F127:G127"/>
    <mergeCell ref="J127:K127"/>
    <mergeCell ref="C124:D124"/>
    <mergeCell ref="F124:G124"/>
    <mergeCell ref="J124:K124"/>
    <mergeCell ref="C125:D125"/>
    <mergeCell ref="F125:G125"/>
    <mergeCell ref="J125:K125"/>
  </mergeCells>
  <phoneticPr fontId="5" type="Hiragana"/>
  <conditionalFormatting sqref="A59:B127">
    <cfRule type="expression" dxfId="27" priority="2">
      <formula>$R59=1</formula>
    </cfRule>
  </conditionalFormatting>
  <conditionalFormatting sqref="A21:P50">
    <cfRule type="expression" dxfId="26" priority="211">
      <formula>$R21=1</formula>
    </cfRule>
  </conditionalFormatting>
  <conditionalFormatting sqref="C59:P59 C60:O127">
    <cfRule type="expression" dxfId="25" priority="7">
      <formula>$R59=1</formula>
    </cfRule>
  </conditionalFormatting>
  <conditionalFormatting sqref="P60:P127">
    <cfRule type="expression" dxfId="24" priority="1">
      <formula>$R$59=1</formula>
    </cfRule>
  </conditionalFormatting>
  <dataValidations count="1">
    <dataValidation type="custom" allowBlank="1" showInputMessage="1" showErrorMessage="1" errorTitle="入力データ重複" error="入力したUN番号が重複しています。" sqref="B21:B24" xr:uid="{00000000-0002-0000-0700-000000000000}">
      <formula1>COUNTIF($B$21:$B$50,B21)+COUNTIF($B$59:$B$127,B21)=1</formula1>
    </dataValidation>
  </dataValidations>
  <printOptions horizontalCentered="1" verticalCentered="1"/>
  <pageMargins left="0.15748031496062992" right="0.15748031496062992" top="0.31496062992125984" bottom="0.27559055118110237" header="0.47244094488188981" footer="0.35433070866141736"/>
  <pageSetup paperSize="9" scale="75" orientation="portrait" horizontalDpi="4294967292" r:id="rId1"/>
  <rowBreaks count="1" manualBreakCount="1">
    <brk id="55"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AX140"/>
  <sheetViews>
    <sheetView zoomScale="80" zoomScaleNormal="80" zoomScaleSheetLayoutView="75" workbookViewId="0">
      <selection activeCell="AG29" sqref="AG29"/>
    </sheetView>
  </sheetViews>
  <sheetFormatPr defaultColWidth="13" defaultRowHeight="13"/>
  <cols>
    <col min="1" max="1" width="3.6328125" style="45" customWidth="1"/>
    <col min="2" max="2" width="5.6328125" style="22" customWidth="1"/>
    <col min="3" max="3" width="2.36328125" style="22" customWidth="1"/>
    <col min="4" max="4" width="3.36328125" style="22" customWidth="1"/>
    <col min="5" max="5" width="4.90625" style="22" customWidth="1"/>
    <col min="6" max="6" width="9.6328125" style="22" customWidth="1"/>
    <col min="7" max="7" width="7.08984375" style="22" customWidth="1"/>
    <col min="8" max="26" width="2.90625" style="22" customWidth="1"/>
    <col min="27" max="27" width="3.6328125" style="22" customWidth="1"/>
    <col min="28" max="29" width="2.90625" style="22" customWidth="1"/>
    <col min="30" max="30" width="7.6328125" style="22" customWidth="1"/>
    <col min="31" max="31" width="6.90625" style="22" customWidth="1"/>
    <col min="32" max="32" width="5.90625" style="22" customWidth="1"/>
    <col min="33" max="33" width="16.90625" style="22" customWidth="1"/>
    <col min="34" max="34" width="23.90625" style="22" customWidth="1"/>
    <col min="35" max="35" width="11.08984375" style="22" customWidth="1"/>
    <col min="36" max="36" width="5.6328125" style="45" customWidth="1"/>
    <col min="37" max="16384" width="13" style="22"/>
  </cols>
  <sheetData>
    <row r="1" spans="1:50" ht="30" customHeight="1">
      <c r="A1" s="44"/>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44"/>
    </row>
    <row r="2" spans="1:50" ht="18" customHeight="1" thickBot="1">
      <c r="C2" s="2"/>
      <c r="D2" s="2"/>
      <c r="E2" s="703" t="s">
        <v>60</v>
      </c>
      <c r="F2" s="704"/>
      <c r="G2" s="704"/>
      <c r="H2" s="3"/>
      <c r="I2" s="3"/>
      <c r="J2" s="3"/>
      <c r="K2" s="3"/>
      <c r="L2" s="705">
        <v>2025</v>
      </c>
      <c r="M2" s="705"/>
      <c r="N2" s="3" t="s">
        <v>49</v>
      </c>
      <c r="O2" s="3"/>
      <c r="P2" s="3"/>
      <c r="Q2" s="3"/>
      <c r="R2" s="3" t="s">
        <v>50</v>
      </c>
      <c r="S2" s="3"/>
      <c r="T2" s="3"/>
      <c r="U2" s="46" t="s">
        <v>55</v>
      </c>
      <c r="V2" s="758" t="s">
        <v>256</v>
      </c>
      <c r="W2" s="758"/>
      <c r="X2" s="158">
        <f>【入力用】チーム登録!E36</f>
        <v>0</v>
      </c>
      <c r="Y2" s="48"/>
      <c r="Z2" s="3"/>
      <c r="AA2" s="3"/>
      <c r="AB2" s="49"/>
      <c r="AC2" s="3"/>
      <c r="AD2" s="3"/>
      <c r="AE2" s="3"/>
      <c r="AF2" s="3" t="s">
        <v>51</v>
      </c>
      <c r="AG2" s="2"/>
      <c r="AH2" s="2"/>
      <c r="AI2" s="2"/>
    </row>
    <row r="3" spans="1:50" ht="18.75" customHeight="1">
      <c r="C3" s="50"/>
      <c r="D3" s="51"/>
      <c r="E3" s="51"/>
      <c r="F3" s="52"/>
      <c r="G3" s="53"/>
      <c r="H3" s="727" t="s">
        <v>12</v>
      </c>
      <c r="I3" s="54"/>
      <c r="J3" s="54"/>
      <c r="K3" s="55"/>
      <c r="L3" s="54"/>
      <c r="M3" s="55"/>
      <c r="N3" s="56" t="str">
        <f>【入力用】チーム登録!D37</f>
        <v>○</v>
      </c>
      <c r="O3" s="56" t="str">
        <f>【入力用】チーム登録!D38</f>
        <v>○</v>
      </c>
      <c r="P3" s="55"/>
      <c r="Q3" s="55"/>
      <c r="R3" s="55"/>
      <c r="S3" s="55"/>
      <c r="T3" s="55"/>
      <c r="U3" s="55"/>
      <c r="V3" s="55"/>
      <c r="W3" s="55"/>
      <c r="X3" s="55"/>
      <c r="Y3" s="55"/>
      <c r="Z3" s="55"/>
      <c r="AA3" s="55"/>
      <c r="AB3" s="55"/>
      <c r="AC3" s="57"/>
      <c r="AD3" s="104"/>
      <c r="AE3" s="105"/>
      <c r="AF3" s="105"/>
      <c r="AG3" s="105"/>
      <c r="AH3" s="105"/>
      <c r="AI3" s="106"/>
      <c r="AJ3" s="58"/>
    </row>
    <row r="4" spans="1:50" ht="28.5" customHeight="1">
      <c r="C4" s="724" t="s">
        <v>8</v>
      </c>
      <c r="D4" s="591"/>
      <c r="E4" s="725"/>
      <c r="F4" s="59"/>
      <c r="G4" s="97"/>
      <c r="H4" s="728"/>
      <c r="I4" s="585" t="s">
        <v>13</v>
      </c>
      <c r="J4" s="585" t="s">
        <v>19</v>
      </c>
      <c r="K4" s="585" t="s">
        <v>20</v>
      </c>
      <c r="L4" s="585" t="s">
        <v>21</v>
      </c>
      <c r="M4" s="585" t="s">
        <v>22</v>
      </c>
      <c r="N4" s="585" t="s">
        <v>23</v>
      </c>
      <c r="O4" s="585" t="s">
        <v>24</v>
      </c>
      <c r="P4" s="585" t="s">
        <v>25</v>
      </c>
      <c r="Q4" s="585" t="s">
        <v>26</v>
      </c>
      <c r="R4" s="585" t="s">
        <v>54</v>
      </c>
      <c r="S4" s="585" t="s">
        <v>27</v>
      </c>
      <c r="T4" s="585" t="s">
        <v>28</v>
      </c>
      <c r="U4" s="585" t="s">
        <v>29</v>
      </c>
      <c r="V4" s="585">
        <v>1</v>
      </c>
      <c r="W4" s="585" t="s">
        <v>31</v>
      </c>
      <c r="X4" s="585" t="s">
        <v>32</v>
      </c>
      <c r="Y4" s="585" t="s">
        <v>33</v>
      </c>
      <c r="Z4" s="585" t="s">
        <v>34</v>
      </c>
      <c r="AA4" s="585" t="s">
        <v>35</v>
      </c>
      <c r="AB4" s="585" t="s">
        <v>36</v>
      </c>
      <c r="AC4" s="598" t="s">
        <v>37</v>
      </c>
      <c r="AD4" s="107">
        <v>1</v>
      </c>
      <c r="AE4" s="678" t="s">
        <v>500</v>
      </c>
      <c r="AF4" s="678"/>
      <c r="AG4" s="678"/>
      <c r="AH4" s="678"/>
      <c r="AI4" s="679"/>
      <c r="AJ4" s="58"/>
    </row>
    <row r="5" spans="1:50" ht="30" customHeight="1">
      <c r="C5" s="726"/>
      <c r="D5" s="591"/>
      <c r="E5" s="725"/>
      <c r="F5" s="699">
        <f>【入力用】チーム登録!D18</f>
        <v>0</v>
      </c>
      <c r="G5" s="700"/>
      <c r="H5" s="728"/>
      <c r="I5" s="586"/>
      <c r="J5" s="586"/>
      <c r="K5" s="586"/>
      <c r="L5" s="586"/>
      <c r="M5" s="586"/>
      <c r="N5" s="586"/>
      <c r="O5" s="586"/>
      <c r="P5" s="586"/>
      <c r="Q5" s="586"/>
      <c r="R5" s="586"/>
      <c r="S5" s="586"/>
      <c r="T5" s="586"/>
      <c r="U5" s="586"/>
      <c r="V5" s="586"/>
      <c r="W5" s="586"/>
      <c r="X5" s="586"/>
      <c r="Y5" s="586"/>
      <c r="Z5" s="586"/>
      <c r="AA5" s="586"/>
      <c r="AB5" s="586"/>
      <c r="AC5" s="599"/>
      <c r="AD5" s="108">
        <v>2</v>
      </c>
      <c r="AE5" s="680" t="s">
        <v>499</v>
      </c>
      <c r="AF5" s="680"/>
      <c r="AG5" s="680"/>
      <c r="AH5" s="680"/>
      <c r="AI5" s="681"/>
      <c r="AJ5" s="58"/>
    </row>
    <row r="6" spans="1:50" ht="9" customHeight="1">
      <c r="C6" s="733" t="s">
        <v>9</v>
      </c>
      <c r="D6" s="591"/>
      <c r="E6" s="725"/>
      <c r="F6" s="59"/>
      <c r="G6" s="62"/>
      <c r="H6" s="728"/>
      <c r="I6" s="586"/>
      <c r="J6" s="586"/>
      <c r="K6" s="586"/>
      <c r="L6" s="586"/>
      <c r="M6" s="586"/>
      <c r="N6" s="586"/>
      <c r="O6" s="586"/>
      <c r="P6" s="586"/>
      <c r="Q6" s="586"/>
      <c r="R6" s="586"/>
      <c r="S6" s="586"/>
      <c r="T6" s="586"/>
      <c r="U6" s="586"/>
      <c r="V6" s="586"/>
      <c r="W6" s="586"/>
      <c r="X6" s="586"/>
      <c r="Y6" s="586"/>
      <c r="Z6" s="586"/>
      <c r="AA6" s="586"/>
      <c r="AB6" s="586"/>
      <c r="AC6" s="599"/>
      <c r="AD6" s="109"/>
      <c r="AE6" s="110"/>
      <c r="AF6" s="110"/>
      <c r="AG6" s="110"/>
      <c r="AH6" s="110"/>
      <c r="AI6" s="111"/>
      <c r="AJ6" s="58"/>
    </row>
    <row r="7" spans="1:50" ht="27.75" customHeight="1" thickBot="1">
      <c r="C7" s="734"/>
      <c r="D7" s="710"/>
      <c r="E7" s="711"/>
      <c r="F7" s="59"/>
      <c r="G7" s="64">
        <f>【入力用】チーム登録!E18</f>
        <v>0</v>
      </c>
      <c r="H7" s="729"/>
      <c r="I7" s="587"/>
      <c r="J7" s="587"/>
      <c r="K7" s="587"/>
      <c r="L7" s="587"/>
      <c r="M7" s="587"/>
      <c r="N7" s="587"/>
      <c r="O7" s="587"/>
      <c r="P7" s="587"/>
      <c r="Q7" s="587"/>
      <c r="R7" s="587"/>
      <c r="S7" s="587"/>
      <c r="T7" s="587"/>
      <c r="U7" s="587"/>
      <c r="V7" s="587"/>
      <c r="W7" s="587"/>
      <c r="X7" s="587"/>
      <c r="Y7" s="587"/>
      <c r="Z7" s="587"/>
      <c r="AA7" s="587"/>
      <c r="AB7" s="587"/>
      <c r="AC7" s="600"/>
      <c r="AD7" s="108">
        <v>3</v>
      </c>
      <c r="AE7" s="112" t="s">
        <v>47</v>
      </c>
      <c r="AF7" s="110"/>
      <c r="AG7" s="110"/>
      <c r="AH7" s="110"/>
      <c r="AI7" s="111"/>
      <c r="AJ7" s="58"/>
      <c r="AK7" s="25"/>
    </row>
    <row r="8" spans="1:50" ht="13.5" customHeight="1">
      <c r="C8" s="712" t="s">
        <v>7</v>
      </c>
      <c r="D8" s="713"/>
      <c r="E8" s="714"/>
      <c r="F8" s="671">
        <f>【入力用】チーム登録!D14</f>
        <v>0</v>
      </c>
      <c r="G8" s="672"/>
      <c r="H8" s="672"/>
      <c r="I8" s="672"/>
      <c r="J8" s="672"/>
      <c r="K8" s="672"/>
      <c r="L8" s="672"/>
      <c r="M8" s="672"/>
      <c r="N8" s="672"/>
      <c r="O8" s="672"/>
      <c r="P8" s="672"/>
      <c r="Q8" s="672"/>
      <c r="R8" s="672"/>
      <c r="S8" s="672"/>
      <c r="T8" s="675" t="s">
        <v>42</v>
      </c>
      <c r="U8" s="675"/>
      <c r="V8" s="675"/>
      <c r="W8" s="675"/>
      <c r="X8" s="675"/>
      <c r="Y8" s="675"/>
      <c r="Z8" s="604" t="s">
        <v>57</v>
      </c>
      <c r="AA8" s="667">
        <f>4-COUNTBLANK(E20:E23)+8-COUNTBLANK(C24:C31)+16-(COUNTBLANK(AA12:AA31)-4)+12-COUNTBLANK(C53:C64)+16-(COUNTBLANK(AA45:AA64)-4)+12-COUNTBLANK(C86:C97)+16-(COUNTBLANK(AA78:AA97)-4)+12-COUNTBLANK(C119:C130)+16-(COUNTBLANK(AA111:AA130)-4)</f>
        <v>0</v>
      </c>
      <c r="AB8" s="604" t="s">
        <v>58</v>
      </c>
      <c r="AC8" s="604" t="s">
        <v>59</v>
      </c>
      <c r="AD8" s="665">
        <v>4</v>
      </c>
      <c r="AE8" s="682" t="s">
        <v>48</v>
      </c>
      <c r="AF8" s="682"/>
      <c r="AG8" s="682"/>
      <c r="AH8" s="682"/>
      <c r="AI8" s="683"/>
      <c r="AJ8" s="660"/>
    </row>
    <row r="9" spans="1:50" ht="13.5" customHeight="1" thickBot="1">
      <c r="C9" s="734"/>
      <c r="D9" s="710"/>
      <c r="E9" s="711"/>
      <c r="F9" s="673"/>
      <c r="G9" s="674"/>
      <c r="H9" s="674"/>
      <c r="I9" s="674"/>
      <c r="J9" s="674"/>
      <c r="K9" s="674"/>
      <c r="L9" s="674"/>
      <c r="M9" s="674"/>
      <c r="N9" s="674"/>
      <c r="O9" s="674"/>
      <c r="P9" s="674"/>
      <c r="Q9" s="674"/>
      <c r="R9" s="674"/>
      <c r="S9" s="674"/>
      <c r="T9" s="676" t="s">
        <v>43</v>
      </c>
      <c r="U9" s="676"/>
      <c r="V9" s="676"/>
      <c r="W9" s="676"/>
      <c r="X9" s="676"/>
      <c r="Y9" s="676"/>
      <c r="Z9" s="605"/>
      <c r="AA9" s="668"/>
      <c r="AB9" s="605"/>
      <c r="AC9" s="605"/>
      <c r="AD9" s="666"/>
      <c r="AE9" s="684"/>
      <c r="AF9" s="684"/>
      <c r="AG9" s="684"/>
      <c r="AH9" s="684"/>
      <c r="AI9" s="685"/>
      <c r="AJ9" s="660"/>
    </row>
    <row r="10" spans="1:50" ht="13.5" customHeight="1">
      <c r="C10" s="712" t="s">
        <v>14</v>
      </c>
      <c r="D10" s="713"/>
      <c r="E10" s="714"/>
      <c r="F10" s="67" t="s">
        <v>65</v>
      </c>
      <c r="G10" s="718">
        <f>【入力用】チーム登録!D21</f>
        <v>0</v>
      </c>
      <c r="H10" s="719"/>
      <c r="I10" s="719"/>
      <c r="J10" s="719"/>
      <c r="K10" s="719"/>
      <c r="L10" s="719"/>
      <c r="M10" s="719"/>
      <c r="N10" s="719"/>
      <c r="O10" s="719"/>
      <c r="P10" s="719"/>
      <c r="Q10" s="719"/>
      <c r="R10" s="719"/>
      <c r="S10" s="719"/>
      <c r="T10" s="719"/>
      <c r="U10" s="719"/>
      <c r="V10" s="719"/>
      <c r="W10" s="719"/>
      <c r="X10" s="719"/>
      <c r="Y10" s="719"/>
      <c r="Z10" s="720"/>
      <c r="AA10" s="583" t="s">
        <v>17</v>
      </c>
      <c r="AB10" s="661" t="s">
        <v>10</v>
      </c>
      <c r="AC10" s="661"/>
      <c r="AD10" s="655"/>
      <c r="AE10" s="655" t="s">
        <v>11</v>
      </c>
      <c r="AF10" s="655"/>
      <c r="AG10" s="68" t="s">
        <v>38</v>
      </c>
      <c r="AH10" s="655" t="s">
        <v>40</v>
      </c>
      <c r="AI10" s="656" t="s">
        <v>41</v>
      </c>
      <c r="AJ10" s="659"/>
      <c r="AU10" s="653"/>
      <c r="AV10" s="653"/>
      <c r="AW10" s="653"/>
      <c r="AX10" s="654"/>
    </row>
    <row r="11" spans="1:50" ht="13.5" customHeight="1" thickBot="1">
      <c r="C11" s="709" t="s">
        <v>6</v>
      </c>
      <c r="D11" s="710"/>
      <c r="E11" s="711"/>
      <c r="F11" s="69">
        <f>【入力用】チーム登録!D20</f>
        <v>0</v>
      </c>
      <c r="G11" s="721"/>
      <c r="H11" s="722"/>
      <c r="I11" s="722"/>
      <c r="J11" s="722"/>
      <c r="K11" s="722"/>
      <c r="L11" s="722"/>
      <c r="M11" s="722"/>
      <c r="N11" s="722"/>
      <c r="O11" s="722"/>
      <c r="P11" s="722"/>
      <c r="Q11" s="722"/>
      <c r="R11" s="722"/>
      <c r="S11" s="722"/>
      <c r="T11" s="722"/>
      <c r="U11" s="722"/>
      <c r="V11" s="722"/>
      <c r="W11" s="722"/>
      <c r="X11" s="722"/>
      <c r="Y11" s="722"/>
      <c r="Z11" s="723"/>
      <c r="AA11" s="584"/>
      <c r="AB11" s="589"/>
      <c r="AC11" s="589"/>
      <c r="AD11" s="589"/>
      <c r="AE11" s="589"/>
      <c r="AF11" s="589"/>
      <c r="AG11" s="98" t="s">
        <v>39</v>
      </c>
      <c r="AH11" s="589"/>
      <c r="AI11" s="623"/>
      <c r="AJ11" s="660"/>
      <c r="AU11" s="653"/>
      <c r="AV11" s="653"/>
      <c r="AW11" s="653"/>
      <c r="AX11" s="654"/>
    </row>
    <row r="12" spans="1:50" ht="13.5" customHeight="1">
      <c r="B12" s="70">
        <f>COUNTBLANK(E20:E23)</f>
        <v>4</v>
      </c>
      <c r="C12" s="712" t="s">
        <v>16</v>
      </c>
      <c r="D12" s="713"/>
      <c r="E12" s="714"/>
      <c r="F12" s="71" t="s">
        <v>15</v>
      </c>
      <c r="G12" s="592">
        <f>【入力用】チーム登録!D32</f>
        <v>0</v>
      </c>
      <c r="H12" s="593"/>
      <c r="I12" s="593"/>
      <c r="J12" s="593"/>
      <c r="K12" s="593"/>
      <c r="L12" s="593"/>
      <c r="M12" s="593"/>
      <c r="N12" s="593"/>
      <c r="O12" s="593"/>
      <c r="P12" s="593"/>
      <c r="Q12" s="593"/>
      <c r="R12" s="593"/>
      <c r="S12" s="593"/>
      <c r="T12" s="593"/>
      <c r="U12" s="593"/>
      <c r="V12" s="593"/>
      <c r="W12" s="593"/>
      <c r="X12" s="593"/>
      <c r="Y12" s="593"/>
      <c r="Z12" s="593"/>
      <c r="AA12" s="596" t="str">
        <f>IF(ISERROR(VLOOKUP(AJ12,【入力用】個人登録票!$A$21:$P$50,2,FALSE)),"",VLOOKUP(AJ12,【入力用】個人登録票!$A$21:$P$50,2,FALSE)) &amp; IF(ISERROR(VLOOKUP(AJ12,【入力用】個人登録票!$A$59:$P$127,2,FALSE)),"",VLOOKUP(AJ12,【入力用】個人登録票!$A$59:$P$127,2,FALSE))</f>
        <v/>
      </c>
      <c r="AB12" s="588" t="str">
        <f>IF(ISERROR(VLOOKUP(AJ12,【入力用】個人登録票!$A$21:$P$50,5,FALSE)),"",VLOOKUP(AJ12,【入力用】個人登録票!$A$21:$P$50,5,FALSE)) &amp; IF(ISERROR(VLOOKUP(AJ12,【入力用】個人登録票!$A$59:$P$127,5,FALSE)),"",VLOOKUP(AJ12,【入力用】個人登録票!$A$59:$P$127,5,FALSE))</f>
        <v/>
      </c>
      <c r="AC12" s="589"/>
      <c r="AD12" s="589"/>
      <c r="AE12" s="636" t="str">
        <f>TEXT(IF(ISERROR(VLOOKUP(AJ12,【入力用】個人登録票!$A$21:$P$50,12,FALSE)),"",VLOOKUP(AJ12,【入力用】個人登録票!$A$21:$P$50,12,FALSE)) &amp; IF(ISERROR(VLOOKUP(AJ12,【入力用】個人登録票!$A$59:$P$127,12,FALSE)),"",VLOOKUP(AJ12,【入力用】個人登録票!$A$59:$P$127,12,FALSE)),"yyyy/m/d")</f>
        <v/>
      </c>
      <c r="AF12" s="637"/>
      <c r="AG12" s="611" t="str">
        <f>IF(AA12="","",$F$8)</f>
        <v/>
      </c>
      <c r="AH12" s="634" t="str">
        <f>IF(ISERROR(VLOOKUP(AJ12,【入力用】個人登録票!$A$21:$Q$50,17,FALSE)),"",VLOOKUP(AJ12,【入力用】個人登録票!$A$21:$Q$50,17,FALSE)) &amp; IF(ISERROR(VLOOKUP(AJ12,【入力用】個人登録票!$A$59:$Q$127,17,FALSE)),"",VLOOKUP(AJ12,【入力用】個人登録票!$A$59:$Q$127,17,FALSE))</f>
        <v/>
      </c>
      <c r="AI12" s="657" t="str">
        <f>IF(ISERROR(VLOOKUP(AJ12,【入力用】個人登録票!$A$21:$P$50,16,FALSE)),"",VLOOKUP(AJ12,【入力用】個人登録票!$A$21:$P$50,16,FALSE)) &amp; IF(ISERROR(VLOOKUP(AJ12,【入力用】個人登録票!$A$59:$P$127,16,FALSE)),"",VLOOKUP(AJ12,【入力用】個人登録票!$A$59:$P$127,16,FALSE))</f>
        <v/>
      </c>
      <c r="AJ12" s="662" t="s">
        <v>401</v>
      </c>
      <c r="AK12" s="663" t="str">
        <f>IF(ISERROR(VLOOKUP(AJ12,【入力用】個人登録票!$A$21:$R$50,18,FALSE)),"",VLOOKUP(AJ12,【入力用】個人登録票!$A$21:$R$50,18,FALSE)) &amp; IF(ISERROR(VLOOKUP(AJ12,【入力用】個人登録票!$A$63:$R$127,18,FALSE)),"",VLOOKUP(AJ12,【入力用】個人登録票!$A$63:$R$127,18,FALSE))</f>
        <v/>
      </c>
    </row>
    <row r="13" spans="1:50" ht="13.5" customHeight="1">
      <c r="C13" s="618" t="s">
        <v>5</v>
      </c>
      <c r="D13" s="619"/>
      <c r="E13" s="620"/>
      <c r="F13" s="72">
        <f>【入力用】チーム登録!E32</f>
        <v>0</v>
      </c>
      <c r="G13" s="594"/>
      <c r="H13" s="595"/>
      <c r="I13" s="595"/>
      <c r="J13" s="595"/>
      <c r="K13" s="595"/>
      <c r="L13" s="595"/>
      <c r="M13" s="595"/>
      <c r="N13" s="595"/>
      <c r="O13" s="595"/>
      <c r="P13" s="595"/>
      <c r="Q13" s="595"/>
      <c r="R13" s="595"/>
      <c r="S13" s="595"/>
      <c r="T13" s="595"/>
      <c r="U13" s="595"/>
      <c r="V13" s="595"/>
      <c r="W13" s="595"/>
      <c r="X13" s="595"/>
      <c r="Y13" s="595"/>
      <c r="Z13" s="595"/>
      <c r="AA13" s="597"/>
      <c r="AB13" s="589"/>
      <c r="AC13" s="589"/>
      <c r="AD13" s="589"/>
      <c r="AE13" s="638"/>
      <c r="AF13" s="639"/>
      <c r="AG13" s="611"/>
      <c r="AH13" s="635"/>
      <c r="AI13" s="658"/>
      <c r="AJ13" s="662"/>
      <c r="AK13" s="664"/>
    </row>
    <row r="14" spans="1:50" ht="13.5" customHeight="1">
      <c r="C14" s="706" t="s">
        <v>4</v>
      </c>
      <c r="D14" s="707"/>
      <c r="E14" s="708"/>
      <c r="F14" s="625">
        <f>【入力用】チーム登録!D31</f>
        <v>0</v>
      </c>
      <c r="G14" s="626"/>
      <c r="H14" s="626"/>
      <c r="I14" s="626"/>
      <c r="J14" s="626"/>
      <c r="K14" s="626"/>
      <c r="L14" s="626"/>
      <c r="M14" s="627"/>
      <c r="N14" s="677" t="s">
        <v>45</v>
      </c>
      <c r="O14" s="677"/>
      <c r="P14" s="677"/>
      <c r="Q14" s="602">
        <f>【入力用】チーム登録!D33</f>
        <v>0</v>
      </c>
      <c r="R14" s="602"/>
      <c r="S14" s="602"/>
      <c r="T14" s="602"/>
      <c r="U14" s="602"/>
      <c r="V14" s="602"/>
      <c r="W14" s="602"/>
      <c r="X14" s="602"/>
      <c r="Y14" s="602"/>
      <c r="Z14" s="603"/>
      <c r="AA14" s="596" t="str">
        <f>IF(ISERROR(VLOOKUP(AJ14,【入力用】個人登録票!$A$21:$P$50,2,FALSE)),"",VLOOKUP(AJ14,【入力用】個人登録票!$A$21:$P$50,2,FALSE)) &amp; IF(ISERROR(VLOOKUP(AJ14,【入力用】個人登録票!$A$59:$P$127,2,FALSE)),"",VLOOKUP(AJ14,【入力用】個人登録票!$A$59:$P$127,2,FALSE))</f>
        <v/>
      </c>
      <c r="AB14" s="588" t="str">
        <f>IF(ISERROR(VLOOKUP(AJ14,【入力用】個人登録票!$A$21:$P$50,5,FALSE)),"",VLOOKUP(AJ14,【入力用】個人登録票!$A$21:$P$50,5,FALSE)) &amp; IF(ISERROR(VLOOKUP(AJ14,【入力用】個人登録票!$A$59:$P$127,5,FALSE)),"",VLOOKUP(AJ14,【入力用】個人登録票!$A$59:$P$127,5,FALSE))</f>
        <v/>
      </c>
      <c r="AC14" s="589"/>
      <c r="AD14" s="589"/>
      <c r="AE14" s="636" t="str">
        <f>TEXT(IF(ISERROR(VLOOKUP(AJ14,【入力用】個人登録票!$A$21:$P$50,12,FALSE)),"",VLOOKUP(AJ14,【入力用】個人登録票!$A$21:$P$50,12,FALSE)) &amp; IF(ISERROR(VLOOKUP(AJ14,【入力用】個人登録票!$A$59:$P$127,12,FALSE)),"",VLOOKUP(AJ14,【入力用】個人登録票!$A$59:$P$127,12,FALSE)),"yyyy/m/d")</f>
        <v/>
      </c>
      <c r="AF14" s="637"/>
      <c r="AG14" s="611" t="str">
        <f>IF(AA14="","",$F$8)</f>
        <v/>
      </c>
      <c r="AH14" s="634" t="str">
        <f>IF(ISERROR(VLOOKUP(AJ14,【入力用】個人登録票!$A$21:$Q$50,17,FALSE)),"",VLOOKUP(AJ14,【入力用】個人登録票!$A$21:$Q$50,17,FALSE)) &amp; IF(ISERROR(VLOOKUP(AJ14,【入力用】個人登録票!$A$59:$Q$127,17,FALSE)),"",VLOOKUP(AJ14,【入力用】個人登録票!$A$59:$Q$127,17,FALSE))</f>
        <v/>
      </c>
      <c r="AI14" s="669" t="str">
        <f>IF(ISERROR(VLOOKUP(AJ14,【入力用】個人登録票!$A$21:$P$50,16,FALSE)),"",VLOOKUP(AJ14,【入力用】個人登録票!$A$21:$P$50,16,FALSE)) &amp; IF(ISERROR(VLOOKUP(AJ14,【入力用】個人登録票!$A$63:$P$127,16,FALSE)),"",VLOOKUP(AJ14,【入力用】個人登録票!$A$63:$P$127,16,FALSE))</f>
        <v/>
      </c>
      <c r="AJ14" s="662" t="s">
        <v>395</v>
      </c>
      <c r="AK14" s="663" t="str">
        <f>IF(ISERROR(VLOOKUP(AJ14,【入力用】個人登録票!$A$21:$R$50,18,FALSE)),"",VLOOKUP(AJ14,【入力用】個人登録票!$A$21:$R$50,18,FALSE)) &amp; IF(ISERROR(VLOOKUP(AJ14,【入力用】個人登録票!$A$63:$R$127,18,FALSE)),"",VLOOKUP(AJ14,【入力用】個人登録票!$A$63:$R$127,18,FALSE))</f>
        <v/>
      </c>
    </row>
    <row r="15" spans="1:50" ht="13.5" customHeight="1" thickBot="1">
      <c r="A15" s="73"/>
      <c r="C15" s="709" t="s">
        <v>3</v>
      </c>
      <c r="D15" s="710"/>
      <c r="E15" s="711"/>
      <c r="F15" s="628"/>
      <c r="G15" s="629"/>
      <c r="H15" s="629"/>
      <c r="I15" s="629"/>
      <c r="J15" s="629"/>
      <c r="K15" s="629"/>
      <c r="L15" s="629"/>
      <c r="M15" s="630"/>
      <c r="N15" s="717" t="s">
        <v>44</v>
      </c>
      <c r="O15" s="717"/>
      <c r="P15" s="717"/>
      <c r="Q15" s="621">
        <f>【入力用】チーム登録!D34</f>
        <v>0</v>
      </c>
      <c r="R15" s="621"/>
      <c r="S15" s="621"/>
      <c r="T15" s="621"/>
      <c r="U15" s="621"/>
      <c r="V15" s="621"/>
      <c r="W15" s="621"/>
      <c r="X15" s="621"/>
      <c r="Y15" s="621"/>
      <c r="Z15" s="622"/>
      <c r="AA15" s="597"/>
      <c r="AB15" s="589"/>
      <c r="AC15" s="589"/>
      <c r="AD15" s="589"/>
      <c r="AE15" s="638"/>
      <c r="AF15" s="639"/>
      <c r="AG15" s="611"/>
      <c r="AH15" s="635"/>
      <c r="AI15" s="670"/>
      <c r="AJ15" s="662"/>
      <c r="AK15" s="664"/>
    </row>
    <row r="16" spans="1:50" ht="13.5" customHeight="1">
      <c r="A16" s="73"/>
      <c r="C16" s="712" t="s">
        <v>56</v>
      </c>
      <c r="D16" s="713"/>
      <c r="E16" s="714"/>
      <c r="F16" s="715">
        <f>【入力用】チーム登録!D23</f>
        <v>0</v>
      </c>
      <c r="G16" s="715"/>
      <c r="H16" s="715"/>
      <c r="I16" s="715"/>
      <c r="J16" s="715"/>
      <c r="K16" s="715"/>
      <c r="L16" s="715"/>
      <c r="M16" s="715"/>
      <c r="N16" s="612" t="s">
        <v>64</v>
      </c>
      <c r="O16" s="613"/>
      <c r="P16" s="614"/>
      <c r="Q16" s="715">
        <f>【入力用】チーム登録!D35</f>
        <v>0</v>
      </c>
      <c r="R16" s="715"/>
      <c r="S16" s="715"/>
      <c r="T16" s="715"/>
      <c r="U16" s="715"/>
      <c r="V16" s="715"/>
      <c r="W16" s="715"/>
      <c r="X16" s="715"/>
      <c r="Y16" s="715"/>
      <c r="Z16" s="716"/>
      <c r="AA16" s="596" t="str">
        <f>IF(ISERROR(VLOOKUP(AJ16,【入力用】個人登録票!$A$21:$P$50,2,FALSE)),"",VLOOKUP(AJ16,【入力用】個人登録票!$A$21:$P$50,2,FALSE)) &amp; IF(ISERROR(VLOOKUP(AJ16,【入力用】個人登録票!$A$59:$P$127,2,FALSE)),"",VLOOKUP(AJ16,【入力用】個人登録票!$A$59:$P$127,2,FALSE))</f>
        <v/>
      </c>
      <c r="AB16" s="588" t="str">
        <f>IF(ISERROR(VLOOKUP(AJ16,【入力用】個人登録票!$A$21:$P$50,5,FALSE)),"",VLOOKUP(AJ16,【入力用】個人登録票!$A$21:$P$50,5,FALSE)) &amp; IF(ISERROR(VLOOKUP(AJ16,【入力用】個人登録票!$A$59:$P$127,5,FALSE)),"",VLOOKUP(AJ16,【入力用】個人登録票!$A$59:$P$127,5,FALSE))</f>
        <v/>
      </c>
      <c r="AC16" s="589"/>
      <c r="AD16" s="589"/>
      <c r="AE16" s="636" t="str">
        <f>TEXT(IF(ISERROR(VLOOKUP(AJ16,【入力用】個人登録票!$A$21:$P$50,12,FALSE)),"",VLOOKUP(AJ16,【入力用】個人登録票!$A$21:$P$50,12,FALSE)) &amp; IF(ISERROR(VLOOKUP(AJ16,【入力用】個人登録票!$A$59:$P$127,12,FALSE)),"",VLOOKUP(AJ16,【入力用】個人登録票!$A$59:$P$127,12,FALSE)),"yyyy/m/d")</f>
        <v/>
      </c>
      <c r="AF16" s="637"/>
      <c r="AG16" s="611" t="str">
        <f>IF(AA16="","",$F$8)</f>
        <v/>
      </c>
      <c r="AH16" s="634" t="str">
        <f>IF(ISERROR(VLOOKUP(AJ16,【入力用】個人登録票!$A$21:$Q$50,17,FALSE)),"",VLOOKUP(AJ16,【入力用】個人登録票!$A$21:$Q$50,17,FALSE)) &amp; IF(ISERROR(VLOOKUP(AJ16,【入力用】個人登録票!$A$59:$Q$127,17,FALSE)),"",VLOOKUP(AJ16,【入力用】個人登録票!$A$59:$Q$127,17,FALSE))</f>
        <v/>
      </c>
      <c r="AI16" s="669" t="str">
        <f>IF(ISERROR(VLOOKUP(AJ16,【入力用】個人登録票!$A$21:$P$50,16,FALSE)),"",VLOOKUP(AJ16,【入力用】個人登録票!$A$21:$P$50,16,FALSE)) &amp; IF(ISERROR(VLOOKUP(AJ16,【入力用】個人登録票!$A$63:$P$127,16,FALSE)),"",VLOOKUP(AJ16,【入力用】個人登録票!$A$63:$P$127,16,FALSE))</f>
        <v/>
      </c>
      <c r="AJ16" s="662" t="s">
        <v>396</v>
      </c>
      <c r="AK16" s="663" t="str">
        <f>IF(ISERROR(VLOOKUP(AJ16,【入力用】個人登録票!$A$21:$R$50,18,FALSE)),"",VLOOKUP(AJ16,【入力用】個人登録票!$A$21:$R$50,18,FALSE)) &amp; IF(ISERROR(VLOOKUP(AJ16,【入力用】個人登録票!$A$63:$R$127,18,FALSE)),"",VLOOKUP(AJ16,【入力用】個人登録票!$A$63:$R$127,18,FALSE))</f>
        <v/>
      </c>
    </row>
    <row r="17" spans="1:38" ht="13.5" customHeight="1">
      <c r="A17" s="74"/>
      <c r="C17" s="618" t="s">
        <v>2</v>
      </c>
      <c r="D17" s="619"/>
      <c r="E17" s="620"/>
      <c r="F17" s="602"/>
      <c r="G17" s="602"/>
      <c r="H17" s="602"/>
      <c r="I17" s="602"/>
      <c r="J17" s="602"/>
      <c r="K17" s="602"/>
      <c r="L17" s="602"/>
      <c r="M17" s="602"/>
      <c r="N17" s="615"/>
      <c r="O17" s="616"/>
      <c r="P17" s="617"/>
      <c r="Q17" s="602"/>
      <c r="R17" s="602"/>
      <c r="S17" s="602"/>
      <c r="T17" s="602"/>
      <c r="U17" s="602"/>
      <c r="V17" s="602"/>
      <c r="W17" s="602"/>
      <c r="X17" s="602"/>
      <c r="Y17" s="602"/>
      <c r="Z17" s="603"/>
      <c r="AA17" s="597"/>
      <c r="AB17" s="589"/>
      <c r="AC17" s="589"/>
      <c r="AD17" s="589"/>
      <c r="AE17" s="638"/>
      <c r="AF17" s="639"/>
      <c r="AG17" s="611"/>
      <c r="AH17" s="635"/>
      <c r="AI17" s="670"/>
      <c r="AJ17" s="662"/>
      <c r="AK17" s="664"/>
    </row>
    <row r="18" spans="1:38" ht="13.5" customHeight="1">
      <c r="A18" s="73"/>
      <c r="C18" s="769" t="s">
        <v>17</v>
      </c>
      <c r="D18" s="770"/>
      <c r="E18" s="589" t="s">
        <v>10</v>
      </c>
      <c r="F18" s="589"/>
      <c r="G18" s="589" t="s">
        <v>11</v>
      </c>
      <c r="H18" s="589"/>
      <c r="I18" s="632" t="s">
        <v>38</v>
      </c>
      <c r="J18" s="632"/>
      <c r="K18" s="632"/>
      <c r="L18" s="632"/>
      <c r="M18" s="632"/>
      <c r="N18" s="632"/>
      <c r="O18" s="589" t="s">
        <v>40</v>
      </c>
      <c r="P18" s="589"/>
      <c r="Q18" s="589"/>
      <c r="R18" s="589"/>
      <c r="S18" s="589"/>
      <c r="T18" s="589"/>
      <c r="U18" s="589"/>
      <c r="V18" s="589"/>
      <c r="W18" s="589" t="s">
        <v>41</v>
      </c>
      <c r="X18" s="589"/>
      <c r="Y18" s="589"/>
      <c r="Z18" s="623"/>
      <c r="AA18" s="596" t="str">
        <f>IF(ISERROR(VLOOKUP(AJ18,【入力用】個人登録票!$A$21:$P$50,2,FALSE)),"",VLOOKUP(AJ18,【入力用】個人登録票!$A$21:$P$50,2,FALSE)) &amp; IF(ISERROR(VLOOKUP(AJ18,【入力用】個人登録票!$A$59:$P$127,2,FALSE)),"",VLOOKUP(AJ18,【入力用】個人登録票!$A$59:$P$127,2,FALSE))</f>
        <v/>
      </c>
      <c r="AB18" s="588" t="str">
        <f>IF(ISERROR(VLOOKUP(AJ18,【入力用】個人登録票!$A$21:$P$50,5,FALSE)),"",VLOOKUP(AJ18,【入力用】個人登録票!$A$21:$P$50,5,FALSE)) &amp; IF(ISERROR(VLOOKUP(AJ18,【入力用】個人登録票!$A$59:$P$127,5,FALSE)),"",VLOOKUP(AJ18,【入力用】個人登録票!$A$59:$P$127,5,FALSE))</f>
        <v/>
      </c>
      <c r="AC18" s="589"/>
      <c r="AD18" s="589"/>
      <c r="AE18" s="636" t="str">
        <f>TEXT(IF(ISERROR(VLOOKUP(AJ18,【入力用】個人登録票!$A$21:$P$50,12,FALSE)),"",VLOOKUP(AJ18,【入力用】個人登録票!$A$21:$P$50,12,FALSE)) &amp; IF(ISERROR(VLOOKUP(AJ18,【入力用】個人登録票!$A$59:$P$127,12,FALSE)),"",VLOOKUP(AJ18,【入力用】個人登録票!$A$59:$P$127,12,FALSE)),"yyyy/m/d")</f>
        <v/>
      </c>
      <c r="AF18" s="637"/>
      <c r="AG18" s="611" t="str">
        <f>IF(AA18="","",$F$8)</f>
        <v/>
      </c>
      <c r="AH18" s="634" t="str">
        <f>IF(ISERROR(VLOOKUP(AJ18,【入力用】個人登録票!$A$21:$Q$50,17,FALSE)),"",VLOOKUP(AJ18,【入力用】個人登録票!$A$21:$Q$50,17,FALSE)) &amp; IF(ISERROR(VLOOKUP(AJ18,【入力用】個人登録票!$A$59:$Q$127,17,FALSE)),"",VLOOKUP(AJ18,【入力用】個人登録票!$A$59:$Q$127,17,FALSE))</f>
        <v/>
      </c>
      <c r="AI18" s="669" t="str">
        <f>IF(ISERROR(VLOOKUP(AJ18,【入力用】個人登録票!$A$21:$P$50,16,FALSE)),"",VLOOKUP(AJ18,【入力用】個人登録票!$A$21:$P$50,16,FALSE)) &amp; IF(ISERROR(VLOOKUP(AJ18,【入力用】個人登録票!$A$63:$P$127,16,FALSE)),"",VLOOKUP(AJ18,【入力用】個人登録票!$A$63:$P$127,16,FALSE))</f>
        <v/>
      </c>
      <c r="AJ18" s="662" t="s">
        <v>397</v>
      </c>
      <c r="AK18" s="663" t="str">
        <f>IF(ISERROR(VLOOKUP(AJ18,【入力用】個人登録票!$A$21:$R$50,18,FALSE)),"",VLOOKUP(AJ18,【入力用】個人登録票!$A$21:$R$50,18,FALSE)) &amp; IF(ISERROR(VLOOKUP(AJ18,【入力用】個人登録票!$A$63:$R$127,18,FALSE)),"",VLOOKUP(AJ18,【入力用】個人登録票!$A$63:$R$127,18,FALSE))</f>
        <v/>
      </c>
    </row>
    <row r="19" spans="1:38" ht="13.5" customHeight="1">
      <c r="A19" s="75" t="s">
        <v>393</v>
      </c>
      <c r="C19" s="771"/>
      <c r="D19" s="772"/>
      <c r="E19" s="589"/>
      <c r="F19" s="589"/>
      <c r="G19" s="589"/>
      <c r="H19" s="589"/>
      <c r="I19" s="631" t="s">
        <v>39</v>
      </c>
      <c r="J19" s="631"/>
      <c r="K19" s="631"/>
      <c r="L19" s="631"/>
      <c r="M19" s="631"/>
      <c r="N19" s="631"/>
      <c r="O19" s="589"/>
      <c r="P19" s="589"/>
      <c r="Q19" s="589"/>
      <c r="R19" s="589"/>
      <c r="S19" s="589"/>
      <c r="T19" s="589"/>
      <c r="U19" s="589"/>
      <c r="V19" s="589"/>
      <c r="W19" s="589"/>
      <c r="X19" s="589"/>
      <c r="Y19" s="589"/>
      <c r="Z19" s="623"/>
      <c r="AA19" s="597"/>
      <c r="AB19" s="589"/>
      <c r="AC19" s="589"/>
      <c r="AD19" s="589"/>
      <c r="AE19" s="638"/>
      <c r="AF19" s="639"/>
      <c r="AG19" s="611"/>
      <c r="AH19" s="635"/>
      <c r="AI19" s="670"/>
      <c r="AJ19" s="662"/>
      <c r="AK19" s="664"/>
    </row>
    <row r="20" spans="1:38" ht="27" customHeight="1">
      <c r="A20" s="75" t="s">
        <v>195</v>
      </c>
      <c r="B20" s="76" t="s">
        <v>0</v>
      </c>
      <c r="C20" s="77">
        <f>【入力用】個人登録票!C10</f>
        <v>0</v>
      </c>
      <c r="D20" s="78">
        <v>30</v>
      </c>
      <c r="E20" s="589" t="str">
        <f>IF(【入力用】個人登録票!E10=0,"",【入力用】個人登録票!E10)</f>
        <v/>
      </c>
      <c r="F20" s="589"/>
      <c r="G20" s="601" t="str">
        <f>IF(【入力用】個人登録票!U10=0,"",【入力用】個人登録票!U10)</f>
        <v/>
      </c>
      <c r="H20" s="601"/>
      <c r="I20" s="608">
        <f>【入力用】個人登録票!R10</f>
        <v>0</v>
      </c>
      <c r="J20" s="609"/>
      <c r="K20" s="609"/>
      <c r="L20" s="609"/>
      <c r="M20" s="609"/>
      <c r="N20" s="610"/>
      <c r="O20" s="641">
        <f>【入力用】個人登録票!G10</f>
        <v>0</v>
      </c>
      <c r="P20" s="642"/>
      <c r="Q20" s="642"/>
      <c r="R20" s="642"/>
      <c r="S20" s="642" t="e">
        <f>#REF!</f>
        <v>#REF!</v>
      </c>
      <c r="T20" s="642"/>
      <c r="U20" s="642"/>
      <c r="V20" s="643"/>
      <c r="W20" s="608">
        <f>【入力用】個人登録票!O10</f>
        <v>0</v>
      </c>
      <c r="X20" s="609"/>
      <c r="Y20" s="609"/>
      <c r="Z20" s="624"/>
      <c r="AA20" s="79" t="str">
        <f>IF(ISERROR(VLOOKUP(AJ20,【入力用】個人登録票!$A$21:$P$50,2,FALSE)),"",VLOOKUP(AJ20,【入力用】個人登録票!$A$21:$P$50,2,FALSE)) &amp; IF(ISERROR(VLOOKUP(AJ20,【入力用】個人登録票!$A$59:$P$127,2,FALSE)),"",VLOOKUP(AJ20,【入力用】個人登録票!$A$59:$P$127,2,FALSE))</f>
        <v/>
      </c>
      <c r="AB20" s="606" t="str">
        <f>IF(ISERROR(VLOOKUP(AJ20,【入力用】個人登録票!$A$21:$P$50,5,FALSE)),"",VLOOKUP(AJ20,【入力用】個人登録票!$A$21:$P$50,5,FALSE)) &amp; IF(ISERROR(VLOOKUP(AJ20,【入力用】個人登録票!$A$59:$P$127,5,FALSE)),"",VLOOKUP(AJ20,【入力用】個人登録票!$A$59:$P$127,5,FALSE))</f>
        <v/>
      </c>
      <c r="AC20" s="649"/>
      <c r="AD20" s="607"/>
      <c r="AE20" s="644" t="str">
        <f>TEXT(IF(ISERROR(VLOOKUP(AJ20,【入力用】個人登録票!$A$21:$P$50,12,FALSE)),"",VLOOKUP(AJ20,【入力用】個人登録票!$A$21:$P$50,12,FALSE)) &amp; IF(ISERROR(VLOOKUP(AJ20,【入力用】個人登録票!$A$59:$P$127,12,FALSE)),"",VLOOKUP(AJ20,【入力用】個人登録票!$A$59:$P$127,12,FALSE)),"yyyy/m/d")</f>
        <v/>
      </c>
      <c r="AF20" s="645"/>
      <c r="AG20" s="99" t="str">
        <f t="shared" ref="AG20:AG31" si="0">IF(AA20="","",$F$8)</f>
        <v/>
      </c>
      <c r="AH20" s="100" t="str">
        <f>IF(ISERROR(VLOOKUP(AJ20,【入力用】個人登録票!$A$21:$Q$50,17,FALSE)),"",VLOOKUP(AJ20,【入力用】個人登録票!$A$21:$Q$50,17,FALSE)) &amp; IF(ISERROR(VLOOKUP(AJ20,【入力用】個人登録票!$A$59:$Q$127,17,FALSE)),"",VLOOKUP(AJ20,【入力用】個人登録票!$A$59:$Q$127,17,FALSE))</f>
        <v/>
      </c>
      <c r="AI20" s="80" t="str">
        <f>IF(ISERROR(VLOOKUP(AJ20,【入力用】個人登録票!$A$21:$P$50,16,FALSE)),"",VLOOKUP(AJ20,【入力用】個人登録票!$A$21:$P$50,16,FALSE)) &amp; IF(ISERROR(VLOOKUP(AJ20,【入力用】個人登録票!$A$59:$P$127,16,FALSE)),"",VLOOKUP(AJ20,【入力用】個人登録票!$A$59:$P$127,16,FALSE))</f>
        <v/>
      </c>
      <c r="AJ20" s="101" t="s">
        <v>349</v>
      </c>
      <c r="AK20" s="102" t="str">
        <f>IF(ISERROR(VLOOKUP(AJ20,【入力用】個人登録票!$A$21:$R$50,18,FALSE)),"",VLOOKUP(AJ20,【入力用】個人登録票!$A$21:$R$50,18,FALSE)) &amp; IF(ISERROR(VLOOKUP(AJ20,【入力用】個人登録票!$A$63:$R$127,18,FALSE)),"",VLOOKUP(AJ20,【入力用】個人登録票!$A$63:$R$127,18,FALSE))</f>
        <v/>
      </c>
    </row>
    <row r="21" spans="1:38" ht="27" customHeight="1">
      <c r="A21" s="75" t="s">
        <v>304</v>
      </c>
      <c r="B21" s="76" t="s">
        <v>18</v>
      </c>
      <c r="C21" s="77">
        <f>【入力用】個人登録票!C11</f>
        <v>0</v>
      </c>
      <c r="D21" s="78">
        <v>31</v>
      </c>
      <c r="E21" s="589" t="str">
        <f>IF(【入力用】個人登録票!E11=0,"",【入力用】個人登録票!E11)</f>
        <v/>
      </c>
      <c r="F21" s="589"/>
      <c r="G21" s="601" t="str">
        <f>IF(【入力用】個人登録票!U11=0,"",【入力用】個人登録票!U11)</f>
        <v/>
      </c>
      <c r="H21" s="601"/>
      <c r="I21" s="608">
        <f>【入力用】個人登録票!R11</f>
        <v>0</v>
      </c>
      <c r="J21" s="609"/>
      <c r="K21" s="609"/>
      <c r="L21" s="609"/>
      <c r="M21" s="609"/>
      <c r="N21" s="610"/>
      <c r="O21" s="641">
        <f>【入力用】個人登録票!G11</f>
        <v>0</v>
      </c>
      <c r="P21" s="642"/>
      <c r="Q21" s="642"/>
      <c r="R21" s="642"/>
      <c r="S21" s="642" t="e">
        <f>#REF!</f>
        <v>#REF!</v>
      </c>
      <c r="T21" s="642"/>
      <c r="U21" s="642"/>
      <c r="V21" s="643"/>
      <c r="W21" s="608">
        <f>【入力用】個人登録票!O11</f>
        <v>0</v>
      </c>
      <c r="X21" s="609"/>
      <c r="Y21" s="609"/>
      <c r="Z21" s="624"/>
      <c r="AA21" s="79" t="str">
        <f>IF(ISERROR(VLOOKUP(AJ21,【入力用】個人登録票!$A$21:$P$50,2,FALSE)),"",VLOOKUP(AJ21,【入力用】個人登録票!$A$21:$P$50,2,FALSE)) &amp; IF(ISERROR(VLOOKUP(AJ21,【入力用】個人登録票!$A$59:$P$127,2,FALSE)),"",VLOOKUP(AJ21,【入力用】個人登録票!$A$59:$P$127,2,FALSE))</f>
        <v/>
      </c>
      <c r="AB21" s="606" t="str">
        <f>IF(ISERROR(VLOOKUP(AJ21,【入力用】個人登録票!$A$21:$P$50,5,FALSE)),"",VLOOKUP(AJ21,【入力用】個人登録票!$A$21:$P$50,5,FALSE)) &amp; IF(ISERROR(VLOOKUP(AJ21,【入力用】個人登録票!$A$59:$P$127,5,FALSE)),"",VLOOKUP(AJ21,【入力用】個人登録票!$A$59:$P$127,5,FALSE))</f>
        <v/>
      </c>
      <c r="AC21" s="649"/>
      <c r="AD21" s="607"/>
      <c r="AE21" s="644" t="str">
        <f>TEXT(IF(ISERROR(VLOOKUP(AJ21,【入力用】個人登録票!$A$21:$P$50,12,FALSE)),"",VLOOKUP(AJ21,【入力用】個人登録票!$A$21:$P$50,12,FALSE)) &amp; IF(ISERROR(VLOOKUP(AJ21,【入力用】個人登録票!$A$59:$P$127,12,FALSE)),"",VLOOKUP(AJ21,【入力用】個人登録票!$A$59:$P$127,12,FALSE)),"yyyy/m/d")</f>
        <v/>
      </c>
      <c r="AF21" s="645"/>
      <c r="AG21" s="99" t="str">
        <f t="shared" si="0"/>
        <v/>
      </c>
      <c r="AH21" s="100" t="str">
        <f>IF(ISERROR(VLOOKUP(AJ21,【入力用】個人登録票!$A$21:$Q$50,17,FALSE)),"",VLOOKUP(AJ21,【入力用】個人登録票!$A$21:$Q$50,17,FALSE)) &amp; IF(ISERROR(VLOOKUP(AJ21,【入力用】個人登録票!$A$59:$Q$127,17,FALSE)),"",VLOOKUP(AJ21,【入力用】個人登録票!$A$59:$Q$127,17,FALSE))</f>
        <v/>
      </c>
      <c r="AI21" s="80" t="str">
        <f>IF(ISERROR(VLOOKUP(AJ21,【入力用】個人登録票!$A$21:$P$50,16,FALSE)),"",VLOOKUP(AJ21,【入力用】個人登録票!$A$21:$P$50,16,FALSE)) &amp; IF(ISERROR(VLOOKUP(AJ21,【入力用】個人登録票!$A$59:$P$127,16,FALSE)),"",VLOOKUP(AJ21,【入力用】個人登録票!$A$59:$P$127,16,FALSE))</f>
        <v/>
      </c>
      <c r="AJ21" s="101" t="s">
        <v>350</v>
      </c>
      <c r="AK21" s="102" t="str">
        <f>IF(ISERROR(VLOOKUP(AJ21,【入力用】個人登録票!$A$21:$R$50,18,FALSE)),"",VLOOKUP(AJ21,【入力用】個人登録票!$A$21:$R$50,18,FALSE)) &amp; IF(ISERROR(VLOOKUP(AJ21,【入力用】個人登録票!$A$63:$R$127,18,FALSE)),"",VLOOKUP(AJ21,【入力用】個人登録票!$A$63:$R$127,18,FALSE))</f>
        <v/>
      </c>
    </row>
    <row r="22" spans="1:38" ht="27" customHeight="1">
      <c r="A22" s="75" t="s">
        <v>305</v>
      </c>
      <c r="B22" s="76" t="s">
        <v>18</v>
      </c>
      <c r="C22" s="77">
        <f>【入力用】個人登録票!C12</f>
        <v>0</v>
      </c>
      <c r="D22" s="78">
        <v>32</v>
      </c>
      <c r="E22" s="589" t="str">
        <f>IF(【入力用】個人登録票!E12=0,"",【入力用】個人登録票!E12)</f>
        <v/>
      </c>
      <c r="F22" s="589"/>
      <c r="G22" s="601" t="str">
        <f>IF(【入力用】個人登録票!U12=0,"",【入力用】個人登録票!U12)</f>
        <v/>
      </c>
      <c r="H22" s="601"/>
      <c r="I22" s="608">
        <f>【入力用】個人登録票!R12</f>
        <v>0</v>
      </c>
      <c r="J22" s="609"/>
      <c r="K22" s="609"/>
      <c r="L22" s="609"/>
      <c r="M22" s="609"/>
      <c r="N22" s="610"/>
      <c r="O22" s="641">
        <f>【入力用】個人登録票!G12</f>
        <v>0</v>
      </c>
      <c r="P22" s="642"/>
      <c r="Q22" s="642"/>
      <c r="R22" s="642"/>
      <c r="S22" s="642" t="e">
        <f>#REF!</f>
        <v>#REF!</v>
      </c>
      <c r="T22" s="642"/>
      <c r="U22" s="642"/>
      <c r="V22" s="643"/>
      <c r="W22" s="608">
        <f>【入力用】個人登録票!O12</f>
        <v>0</v>
      </c>
      <c r="X22" s="609"/>
      <c r="Y22" s="609"/>
      <c r="Z22" s="624"/>
      <c r="AA22" s="79" t="str">
        <f>IF(ISERROR(VLOOKUP(AJ22,【入力用】個人登録票!$A$21:$P$50,2,FALSE)),"",VLOOKUP(AJ22,【入力用】個人登録票!$A$21:$P$50,2,FALSE)) &amp; IF(ISERROR(VLOOKUP(AJ22,【入力用】個人登録票!$A$59:$P$127,2,FALSE)),"",VLOOKUP(AJ22,【入力用】個人登録票!$A$59:$P$127,2,FALSE))</f>
        <v/>
      </c>
      <c r="AB22" s="606" t="str">
        <f>IF(ISERROR(VLOOKUP(AJ22,【入力用】個人登録票!$A$21:$P$50,5,FALSE)),"",VLOOKUP(AJ22,【入力用】個人登録票!$A$21:$P$50,5,FALSE)) &amp; IF(ISERROR(VLOOKUP(AJ22,【入力用】個人登録票!$A$59:$P$127,5,FALSE)),"",VLOOKUP(AJ22,【入力用】個人登録票!$A$59:$P$127,5,FALSE))</f>
        <v/>
      </c>
      <c r="AC22" s="649"/>
      <c r="AD22" s="607"/>
      <c r="AE22" s="644" t="str">
        <f>TEXT(IF(ISERROR(VLOOKUP(AJ22,【入力用】個人登録票!$A$21:$P$50,12,FALSE)),"",VLOOKUP(AJ22,【入力用】個人登録票!$A$21:$P$50,12,FALSE)) &amp; IF(ISERROR(VLOOKUP(AJ22,【入力用】個人登録票!$A$59:$P$127,12,FALSE)),"",VLOOKUP(AJ22,【入力用】個人登録票!$A$59:$P$127,12,FALSE)),"yyyy/m/d")</f>
        <v/>
      </c>
      <c r="AF22" s="645"/>
      <c r="AG22" s="99" t="str">
        <f t="shared" si="0"/>
        <v/>
      </c>
      <c r="AH22" s="100" t="str">
        <f>IF(ISERROR(VLOOKUP(AJ22,【入力用】個人登録票!$A$21:$Q$50,17,FALSE)),"",VLOOKUP(AJ22,【入力用】個人登録票!$A$21:$Q$50,17,FALSE)) &amp; IF(ISERROR(VLOOKUP(AJ22,【入力用】個人登録票!$A$59:$Q$127,17,FALSE)),"",VLOOKUP(AJ22,【入力用】個人登録票!$A$59:$Q$127,17,FALSE))</f>
        <v/>
      </c>
      <c r="AI22" s="80" t="str">
        <f>IF(ISERROR(VLOOKUP(AJ22,【入力用】個人登録票!$A$21:$P$50,16,FALSE)),"",VLOOKUP(AJ22,【入力用】個人登録票!$A$21:$P$50,16,FALSE)) &amp; IF(ISERROR(VLOOKUP(AJ22,【入力用】個人登録票!$A$59:$P$127,16,FALSE)),"",VLOOKUP(AJ22,【入力用】個人登録票!$A$59:$P$127,16,FALSE))</f>
        <v/>
      </c>
      <c r="AJ22" s="101" t="s">
        <v>351</v>
      </c>
      <c r="AK22" s="102" t="str">
        <f>IF(ISERROR(VLOOKUP(AJ22,【入力用】個人登録票!$A$21:$R$50,18,FALSE)),"",VLOOKUP(AJ22,【入力用】個人登録票!$A$21:$R$50,18,FALSE)) &amp; IF(ISERROR(VLOOKUP(AJ22,【入力用】個人登録票!$A$63:$R$127,18,FALSE)),"",VLOOKUP(AJ22,【入力用】個人登録票!$A$63:$R$127,18,FALSE))</f>
        <v/>
      </c>
    </row>
    <row r="23" spans="1:38" ht="27" customHeight="1">
      <c r="A23" s="75" t="s">
        <v>394</v>
      </c>
      <c r="B23" s="76" t="s">
        <v>1</v>
      </c>
      <c r="C23" s="777">
        <v>10</v>
      </c>
      <c r="D23" s="778"/>
      <c r="E23" s="589" t="str">
        <f>IF(【入力用】個人登録票!E14=0,"",【入力用】個人登録票!E14)</f>
        <v/>
      </c>
      <c r="F23" s="589"/>
      <c r="G23" s="601" t="str">
        <f>IF(【入力用】個人登録票!U14=0,"",【入力用】個人登録票!U14)</f>
        <v/>
      </c>
      <c r="H23" s="601"/>
      <c r="I23" s="608">
        <f>IF(C23="","",$F$8)</f>
        <v>0</v>
      </c>
      <c r="J23" s="609"/>
      <c r="K23" s="609"/>
      <c r="L23" s="609"/>
      <c r="M23" s="609"/>
      <c r="N23" s="610"/>
      <c r="O23" s="641">
        <f>【入力用】個人登録票!G14</f>
        <v>0</v>
      </c>
      <c r="P23" s="642"/>
      <c r="Q23" s="642"/>
      <c r="R23" s="642"/>
      <c r="S23" s="642"/>
      <c r="T23" s="642"/>
      <c r="U23" s="642"/>
      <c r="V23" s="643"/>
      <c r="W23" s="608">
        <f>【入力用】個人登録票!O14</f>
        <v>0</v>
      </c>
      <c r="X23" s="609"/>
      <c r="Y23" s="609"/>
      <c r="Z23" s="624"/>
      <c r="AA23" s="79" t="str">
        <f>IF(ISERROR(VLOOKUP(AJ23,【入力用】個人登録票!$A$21:$P$50,2,FALSE)),"",VLOOKUP(AJ23,【入力用】個人登録票!$A$21:$P$50,2,FALSE)) &amp; IF(ISERROR(VLOOKUP(AJ23,【入力用】個人登録票!$A$59:$P$127,2,FALSE)),"",VLOOKUP(AJ23,【入力用】個人登録票!$A$59:$P$127,2,FALSE))</f>
        <v/>
      </c>
      <c r="AB23" s="606" t="str">
        <f>IF(ISERROR(VLOOKUP(AJ23,【入力用】個人登録票!$A$21:$P$50,5,FALSE)),"",VLOOKUP(AJ23,【入力用】個人登録票!$A$21:$P$50,5,FALSE)) &amp; IF(ISERROR(VLOOKUP(AJ23,【入力用】個人登録票!$A$59:$P$127,5,FALSE)),"",VLOOKUP(AJ23,【入力用】個人登録票!$A$59:$P$127,5,FALSE))</f>
        <v/>
      </c>
      <c r="AC23" s="649"/>
      <c r="AD23" s="607"/>
      <c r="AE23" s="644" t="str">
        <f>TEXT(IF(ISERROR(VLOOKUP(AJ23,【入力用】個人登録票!$A$21:$P$50,12,FALSE)),"",VLOOKUP(AJ23,【入力用】個人登録票!$A$21:$P$50,12,FALSE)) &amp; IF(ISERROR(VLOOKUP(AJ23,【入力用】個人登録票!$A$59:$P$127,12,FALSE)),"",VLOOKUP(AJ23,【入力用】個人登録票!$A$59:$P$127,12,FALSE)),"yyyy/m/d")</f>
        <v/>
      </c>
      <c r="AF23" s="645"/>
      <c r="AG23" s="99" t="str">
        <f t="shared" si="0"/>
        <v/>
      </c>
      <c r="AH23" s="100" t="str">
        <f>IF(ISERROR(VLOOKUP(AJ23,【入力用】個人登録票!$A$21:$Q$50,17,FALSE)),"",VLOOKUP(AJ23,【入力用】個人登録票!$A$21:$Q$50,17,FALSE)) &amp; IF(ISERROR(VLOOKUP(AJ23,【入力用】個人登録票!$A$59:$Q$127,17,FALSE)),"",VLOOKUP(AJ23,【入力用】個人登録票!$A$59:$Q$127,17,FALSE))</f>
        <v/>
      </c>
      <c r="AI23" s="80" t="str">
        <f>IF(ISERROR(VLOOKUP(AJ23,【入力用】個人登録票!$A$21:$P$50,16,FALSE)),"",VLOOKUP(AJ23,【入力用】個人登録票!$A$21:$P$50,16,FALSE)) &amp; IF(ISERROR(VLOOKUP(AJ23,【入力用】個人登録票!$A$59:$P$127,16,FALSE)),"",VLOOKUP(AJ23,【入力用】個人登録票!$A$59:$P$127,16,FALSE))</f>
        <v/>
      </c>
      <c r="AJ23" s="101" t="s">
        <v>352</v>
      </c>
      <c r="AK23" s="102" t="str">
        <f>IF(ISERROR(VLOOKUP(AJ23,【入力用】個人登録票!$A$21:$R$50,18,FALSE)),"",VLOOKUP(AJ23,【入力用】個人登録票!$A$21:$R$50,18,FALSE)) &amp; IF(ISERROR(VLOOKUP(AJ23,【入力用】個人登録票!$A$63:$R$127,18,FALSE)),"",VLOOKUP(AJ23,【入力用】個人登録票!$A$63:$R$127,18,FALSE))</f>
        <v/>
      </c>
    </row>
    <row r="24" spans="1:38" ht="27" customHeight="1">
      <c r="A24" s="75" t="s">
        <v>186</v>
      </c>
      <c r="B24" s="81" t="str">
        <f>IF(ISERROR(VLOOKUP(A24,【入力用】個人登録票!$A$21:$R$50,18,FALSE)),"",VLOOKUP(A24,【入力用】個人登録票!$A$21:$R$50,18,FALSE)) &amp; IF(ISERROR(VLOOKUP(A24,【入力用】個人登録票!$A$59:$R$127,18,FALSE)),"",VLOOKUP(A24,【入力用】個人登録票!$A$59:$R$127,18,FALSE))</f>
        <v/>
      </c>
      <c r="C24" s="755" t="str">
        <f>IF(ISERROR(VLOOKUP(A24,【入力用】個人登録票!$A$21:$P$50,2,FALSE)),"",VLOOKUP(A24,【入力用】個人登録票!$A$21:$P$50,2,FALSE)) &amp; IF(ISERROR(VLOOKUP(A24,【入力用】個人登録票!$A$59:$P$127,2,FALSE)),"",VLOOKUP(A24,【入力用】個人登録票!$A$59:$P$127,2,FALSE))</f>
        <v/>
      </c>
      <c r="D24" s="756"/>
      <c r="E24" s="606" t="str">
        <f>IF(ISERROR(VLOOKUP(A24,【入力用】個人登録票!$A$21:$P$50,5,FALSE)),"",VLOOKUP(A24,【入力用】個人登録票!$A$21:$P$50,5,FALSE)) &amp; IF(ISERROR(VLOOKUP(A24,【入力用】個人登録票!$A$59:$P$127,5,FALSE)),"",VLOOKUP(A24,【入力用】個人登録票!$A$59:$P$127,5,FALSE))</f>
        <v/>
      </c>
      <c r="F24" s="607"/>
      <c r="G24" s="633" t="str">
        <f>TEXT(IF(ISERROR(VLOOKUP(A24,【入力用】個人登録票!$A$21:$P$50,12,FALSE)),"",VLOOKUP(A24,【入力用】個人登録票!$A$21:$P$50,12,FALSE)) &amp; IF(ISERROR(VLOOKUP(A24,【入力用】個人登録票!$A$59:$P$127,12,FALSE)),"",VLOOKUP(A24,【入力用】個人登録票!$A$59:$P$127,12,FALSE)),"yyyy/m/d")</f>
        <v/>
      </c>
      <c r="H24" s="633"/>
      <c r="I24" s="611" t="str">
        <f>IF(C24="","",$F$8)</f>
        <v/>
      </c>
      <c r="J24" s="611"/>
      <c r="K24" s="611"/>
      <c r="L24" s="611"/>
      <c r="M24" s="611"/>
      <c r="N24" s="611"/>
      <c r="O24" s="646" t="str">
        <f>IF(ISERROR(VLOOKUP(A24,【入力用】個人登録票!$A$21:$Q$50,17,FALSE)),"",VLOOKUP(A24,【入力用】個人登録票!$A$21:$Q$50,17,FALSE)) &amp; IF(ISERROR(VLOOKUP(A24,【入力用】個人登録票!$A$59:$Q$127,17,FALSE)),"",VLOOKUP(A24,【入力用】個人登録票!$A$59:$Q$127,17,FALSE))</f>
        <v/>
      </c>
      <c r="P24" s="647"/>
      <c r="Q24" s="647"/>
      <c r="R24" s="647"/>
      <c r="S24" s="647"/>
      <c r="T24" s="647"/>
      <c r="U24" s="647"/>
      <c r="V24" s="648"/>
      <c r="W24" s="608" t="str">
        <f>IF(ISERROR(VLOOKUP(A24,【入力用】個人登録票!$A$21:$P$50,16,FALSE)),"",VLOOKUP(A24,【入力用】個人登録票!$A$21:$P$50,16,FALSE)) &amp; IF(ISERROR(VLOOKUP(A24,【入力用】個人登録票!$A$59:$P$127,16,FALSE)),"",VLOOKUP(A24,【入力用】個人登録票!$A$59:$P$127,16,FALSE))</f>
        <v/>
      </c>
      <c r="X24" s="609"/>
      <c r="Y24" s="609"/>
      <c r="Z24" s="624"/>
      <c r="AA24" s="79" t="str">
        <f>IF(ISERROR(VLOOKUP(AJ24,【入力用】個人登録票!$A$21:$P$50,2,FALSE)),"",VLOOKUP(AJ24,【入力用】個人登録票!$A$21:$P$50,2,FALSE)) &amp; IF(ISERROR(VLOOKUP(AJ24,【入力用】個人登録票!$A$59:$P$127,2,FALSE)),"",VLOOKUP(AJ24,【入力用】個人登録票!$A$59:$P$127,2,FALSE))</f>
        <v/>
      </c>
      <c r="AB24" s="606" t="str">
        <f>IF(ISERROR(VLOOKUP(AJ24,【入力用】個人登録票!$A$21:$P$50,5,FALSE)),"",VLOOKUP(AJ24,【入力用】個人登録票!$A$21:$P$50,5,FALSE)) &amp; IF(ISERROR(VLOOKUP(AJ24,【入力用】個人登録票!$A$59:$P$127,5,FALSE)),"",VLOOKUP(AJ24,【入力用】個人登録票!$A$59:$P$127,5,FALSE))</f>
        <v/>
      </c>
      <c r="AC24" s="649"/>
      <c r="AD24" s="607"/>
      <c r="AE24" s="644" t="str">
        <f>TEXT(IF(ISERROR(VLOOKUP(AJ24,【入力用】個人登録票!$A$21:$P$50,12,FALSE)),"",VLOOKUP(AJ24,【入力用】個人登録票!$A$21:$P$50,12,FALSE)) &amp; IF(ISERROR(VLOOKUP(AJ24,【入力用】個人登録票!$A$59:$P$127,12,FALSE)),"",VLOOKUP(AJ24,【入力用】個人登録票!$A$59:$P$127,12,FALSE)),"yyyy/m/d")</f>
        <v/>
      </c>
      <c r="AF24" s="645"/>
      <c r="AG24" s="99" t="str">
        <f t="shared" si="0"/>
        <v/>
      </c>
      <c r="AH24" s="100" t="str">
        <f>IF(ISERROR(VLOOKUP(AJ24,【入力用】個人登録票!$A$21:$Q$50,17,FALSE)),"",VLOOKUP(AJ24,【入力用】個人登録票!$A$21:$Q$50,17,FALSE)) &amp; IF(ISERROR(VLOOKUP(AJ24,【入力用】個人登録票!$A$59:$Q$127,17,FALSE)),"",VLOOKUP(AJ24,【入力用】個人登録票!$A$59:$Q$127,17,FALSE))</f>
        <v/>
      </c>
      <c r="AI24" s="80" t="str">
        <f>IF(ISERROR(VLOOKUP(AJ24,【入力用】個人登録票!$A$21:$P$50,16,FALSE)),"",VLOOKUP(AJ24,【入力用】個人登録票!$A$21:$P$50,16,FALSE)) &amp; IF(ISERROR(VLOOKUP(AJ24,【入力用】個人登録票!$A$59:$P$127,16,FALSE)),"",VLOOKUP(AJ24,【入力用】個人登録票!$A$59:$P$127,16,FALSE))</f>
        <v/>
      </c>
      <c r="AJ24" s="101" t="s">
        <v>353</v>
      </c>
      <c r="AK24" s="102" t="str">
        <f>IF(ISERROR(VLOOKUP(AJ24,【入力用】個人登録票!$A$21:$R$50,18,FALSE)),"",VLOOKUP(AJ24,【入力用】個人登録票!$A$21:$R$50,18,FALSE)) &amp; IF(ISERROR(VLOOKUP(AJ24,【入力用】個人登録票!$A$63:$R$127,18,FALSE)),"",VLOOKUP(AJ24,【入力用】個人登録票!$A$63:$R$127,18,FALSE))</f>
        <v/>
      </c>
      <c r="AL24" s="81"/>
    </row>
    <row r="25" spans="1:38" ht="27" customHeight="1">
      <c r="A25" s="75" t="s">
        <v>307</v>
      </c>
      <c r="B25" s="81" t="str">
        <f>IF(ISERROR(VLOOKUP(A25,【入力用】個人登録票!$A$21:$R$50,18,FALSE)),"",VLOOKUP(A25,【入力用】個人登録票!$A$21:$R$50,18,FALSE)) &amp; IF(ISERROR(VLOOKUP(A25,【入力用】個人登録票!$A$59:$R$127,18,FALSE)),"",VLOOKUP(A25,【入力用】個人登録票!$A$59:$R$127,18,FALSE))</f>
        <v/>
      </c>
      <c r="C25" s="755" t="str">
        <f>IF(ISERROR(VLOOKUP(A25,【入力用】個人登録票!$A$21:$P$50,2,FALSE)),"",VLOOKUP(A25,【入力用】個人登録票!$A$21:$P$50,2,FALSE)) &amp; IF(ISERROR(VLOOKUP(A25,【入力用】個人登録票!$A$59:$P$127,2,FALSE)),"",VLOOKUP(A25,【入力用】個人登録票!$A$59:$P$127,2,FALSE))</f>
        <v/>
      </c>
      <c r="D25" s="756"/>
      <c r="E25" s="606" t="str">
        <f>IF(ISERROR(VLOOKUP(A25,【入力用】個人登録票!$A$21:$P$50,5,FALSE)),"",VLOOKUP(A25,【入力用】個人登録票!$A$21:$P$50,5,FALSE)) &amp; IF(ISERROR(VLOOKUP(A25,【入力用】個人登録票!$A$59:$P$127,5,FALSE)),"",VLOOKUP(A25,【入力用】個人登録票!$A$59:$P$127,5,FALSE))</f>
        <v/>
      </c>
      <c r="F25" s="607"/>
      <c r="G25" s="633" t="str">
        <f>TEXT(IF(ISERROR(VLOOKUP(A25,【入力用】個人登録票!$A$21:$P$50,12,FALSE)),"",VLOOKUP(A25,【入力用】個人登録票!$A$21:$P$50,12,FALSE)) &amp; IF(ISERROR(VLOOKUP(A25,【入力用】個人登録票!$A$59:$P$127,12,FALSE)),"",VLOOKUP(A25,【入力用】個人登録票!$A$59:$P$127,12,FALSE)),"yyyy/m/d")</f>
        <v/>
      </c>
      <c r="H25" s="633"/>
      <c r="I25" s="611" t="str">
        <f t="shared" ref="I25:I31" si="1">IF(C25="","",$F$8)</f>
        <v/>
      </c>
      <c r="J25" s="611"/>
      <c r="K25" s="611"/>
      <c r="L25" s="611"/>
      <c r="M25" s="611"/>
      <c r="N25" s="611"/>
      <c r="O25" s="646" t="str">
        <f>IF(ISERROR(VLOOKUP(A25,【入力用】個人登録票!$A$21:$Q$50,17,FALSE)),"",VLOOKUP(A25,【入力用】個人登録票!$A$21:$Q$50,17,FALSE)) &amp; IF(ISERROR(VLOOKUP(A25,【入力用】個人登録票!$A$59:$Q$127,17,FALSE)),"",VLOOKUP(A25,【入力用】個人登録票!$A$59:$Q$127,17,FALSE))</f>
        <v/>
      </c>
      <c r="P25" s="647"/>
      <c r="Q25" s="647"/>
      <c r="R25" s="647"/>
      <c r="S25" s="647"/>
      <c r="T25" s="647"/>
      <c r="U25" s="647"/>
      <c r="V25" s="648"/>
      <c r="W25" s="650" t="str">
        <f>IF(ISERROR(VLOOKUP(A25,【入力用】個人登録票!$A$21:$P$50,16,FALSE)),"",VLOOKUP(A25,【入力用】個人登録票!$A$21:$P$50,16,FALSE)) &amp; IF(ISERROR(VLOOKUP(A25,【入力用】個人登録票!$A$59:$P$127,16,FALSE)),"",VLOOKUP(A25,【入力用】個人登録票!$A$59:$P$127,16,FALSE))</f>
        <v/>
      </c>
      <c r="X25" s="651"/>
      <c r="Y25" s="651"/>
      <c r="Z25" s="652"/>
      <c r="AA25" s="79" t="str">
        <f>IF(ISERROR(VLOOKUP(AJ25,【入力用】個人登録票!$A$21:$P$50,2,FALSE)),"",VLOOKUP(AJ25,【入力用】個人登録票!$A$21:$P$50,2,FALSE)) &amp; IF(ISERROR(VLOOKUP(AJ25,【入力用】個人登録票!$A$59:$P$127,2,FALSE)),"",VLOOKUP(AJ25,【入力用】個人登録票!$A$59:$P$127,2,FALSE))</f>
        <v/>
      </c>
      <c r="AB25" s="606" t="str">
        <f>IF(ISERROR(VLOOKUP(AJ25,【入力用】個人登録票!$A$21:$P$50,5,FALSE)),"",VLOOKUP(AJ25,【入力用】個人登録票!$A$21:$P$50,5,FALSE)) &amp; IF(ISERROR(VLOOKUP(AJ25,【入力用】個人登録票!$A$59:$P$127,5,FALSE)),"",VLOOKUP(AJ25,【入力用】個人登録票!$A$59:$P$127,5,FALSE))</f>
        <v/>
      </c>
      <c r="AC25" s="649"/>
      <c r="AD25" s="607"/>
      <c r="AE25" s="644" t="str">
        <f>TEXT(IF(ISERROR(VLOOKUP(AJ25,【入力用】個人登録票!$A$21:$P$50,12,FALSE)),"",VLOOKUP(AJ25,【入力用】個人登録票!$A$21:$P$50,12,FALSE)) &amp; IF(ISERROR(VLOOKUP(AJ25,【入力用】個人登録票!$A$59:$P$127,12,FALSE)),"",VLOOKUP(AJ25,【入力用】個人登録票!$A$59:$P$127,12,FALSE)),"yyyy/m/d")</f>
        <v/>
      </c>
      <c r="AF25" s="645"/>
      <c r="AG25" s="99" t="str">
        <f t="shared" si="0"/>
        <v/>
      </c>
      <c r="AH25" s="100" t="str">
        <f>IF(ISERROR(VLOOKUP(AJ25,【入力用】個人登録票!$A$21:$Q$50,17,FALSE)),"",VLOOKUP(AJ25,【入力用】個人登録票!$A$21:$Q$50,17,FALSE)) &amp; IF(ISERROR(VLOOKUP(AJ25,【入力用】個人登録票!$A$59:$Q$127,17,FALSE)),"",VLOOKUP(AJ25,【入力用】個人登録票!$A$59:$Q$127,17,FALSE))</f>
        <v/>
      </c>
      <c r="AI25" s="80" t="str">
        <f>IF(ISERROR(VLOOKUP(AJ25,【入力用】個人登録票!$A$21:$P$50,16,FALSE)),"",VLOOKUP(AJ25,【入力用】個人登録票!$A$21:$P$50,16,FALSE)) &amp; IF(ISERROR(VLOOKUP(AJ25,【入力用】個人登録票!$A$59:$P$127,16,FALSE)),"",VLOOKUP(AJ25,【入力用】個人登録票!$A$59:$P$127,16,FALSE))</f>
        <v/>
      </c>
      <c r="AJ25" s="101" t="s">
        <v>354</v>
      </c>
      <c r="AK25" s="102" t="str">
        <f>IF(ISERROR(VLOOKUP(AJ25,【入力用】個人登録票!$A$21:$R$50,18,FALSE)),"",VLOOKUP(AJ25,【入力用】個人登録票!$A$21:$R$50,18,FALSE)) &amp; IF(ISERROR(VLOOKUP(AJ25,【入力用】個人登録票!$A$63:$R$127,18,FALSE)),"",VLOOKUP(AJ25,【入力用】個人登録票!$A$63:$R$127,18,FALSE))</f>
        <v/>
      </c>
    </row>
    <row r="26" spans="1:38" ht="27" customHeight="1">
      <c r="A26" s="75" t="s">
        <v>468</v>
      </c>
      <c r="B26" s="81" t="str">
        <f>IF(ISERROR(VLOOKUP(A26,【入力用】個人登録票!$A$21:$R$50,18,FALSE)),"",VLOOKUP(A26,【入力用】個人登録票!$A$21:$R$50,18,FALSE)) &amp; IF(ISERROR(VLOOKUP(A26,【入力用】個人登録票!$A$59:$R$127,18,FALSE)),"",VLOOKUP(A26,【入力用】個人登録票!$A$59:$R$127,18,FALSE))</f>
        <v/>
      </c>
      <c r="C26" s="755" t="str">
        <f>IF(ISERROR(VLOOKUP(A26,【入力用】個人登録票!$A$21:$P$50,2,FALSE)),"",VLOOKUP(A26,【入力用】個人登録票!$A$21:$P$50,2,FALSE)) &amp; IF(ISERROR(VLOOKUP(A26,【入力用】個人登録票!$A$59:$P$127,2,FALSE)),"",VLOOKUP(A26,【入力用】個人登録票!$A$59:$P$127,2,FALSE))</f>
        <v/>
      </c>
      <c r="D26" s="756"/>
      <c r="E26" s="606" t="str">
        <f>IF(ISERROR(VLOOKUP(A26,【入力用】個人登録票!$A$21:$P$50,5,FALSE)),"",VLOOKUP(A26,【入力用】個人登録票!$A$21:$P$50,5,FALSE)) &amp; IF(ISERROR(VLOOKUP(A26,【入力用】個人登録票!$A$59:$P$127,5,FALSE)),"",VLOOKUP(A26,【入力用】個人登録票!$A$59:$P$127,5,FALSE))</f>
        <v/>
      </c>
      <c r="F26" s="607"/>
      <c r="G26" s="633" t="str">
        <f>TEXT(IF(ISERROR(VLOOKUP(A26,【入力用】個人登録票!$A$21:$P$50,12,FALSE)),"",VLOOKUP(A26,【入力用】個人登録票!$A$21:$P$50,12,FALSE)) &amp; IF(ISERROR(VLOOKUP(A26,【入力用】個人登録票!$A$59:$P$127,12,FALSE)),"",VLOOKUP(A26,【入力用】個人登録票!$A$59:$P$127,12,FALSE)),"yyyy/m/d")</f>
        <v/>
      </c>
      <c r="H26" s="633"/>
      <c r="I26" s="611" t="str">
        <f t="shared" si="1"/>
        <v/>
      </c>
      <c r="J26" s="611"/>
      <c r="K26" s="611"/>
      <c r="L26" s="611"/>
      <c r="M26" s="611"/>
      <c r="N26" s="611"/>
      <c r="O26" s="646" t="str">
        <f>IF(ISERROR(VLOOKUP(A26,【入力用】個人登録票!$A$21:$Q$50,17,FALSE)),"",VLOOKUP(A26,【入力用】個人登録票!$A$21:$Q$50,17,FALSE)) &amp; IF(ISERROR(VLOOKUP(A26,【入力用】個人登録票!$A$59:$Q$127,17,FALSE)),"",VLOOKUP(A26,【入力用】個人登録票!$A$59:$Q$127,17,FALSE))</f>
        <v/>
      </c>
      <c r="P26" s="647"/>
      <c r="Q26" s="647"/>
      <c r="R26" s="647"/>
      <c r="S26" s="647"/>
      <c r="T26" s="647"/>
      <c r="U26" s="647"/>
      <c r="V26" s="648"/>
      <c r="W26" s="686" t="str">
        <f>IF(ISERROR(VLOOKUP(A26,【入力用】個人登録票!$A$21:$P$50,16,FALSE)),"",VLOOKUP(A26,【入力用】個人登録票!$A$21:$P$50,16,FALSE)) &amp; IF(ISERROR(VLOOKUP(A26,【入力用】個人登録票!$A$59:$P$127,16,FALSE)),"",VLOOKUP(A26,【入力用】個人登録票!$A$59:$P$127,16,FALSE))</f>
        <v/>
      </c>
      <c r="X26" s="687"/>
      <c r="Y26" s="687"/>
      <c r="Z26" s="688"/>
      <c r="AA26" s="79" t="str">
        <f>IF(ISERROR(VLOOKUP(AJ26,【入力用】個人登録票!$A$21:$P$50,2,FALSE)),"",VLOOKUP(AJ26,【入力用】個人登録票!$A$21:$P$50,2,FALSE)) &amp; IF(ISERROR(VLOOKUP(AJ26,【入力用】個人登録票!$A$59:$P$127,2,FALSE)),"",VLOOKUP(AJ26,【入力用】個人登録票!$A$59:$P$127,2,FALSE))</f>
        <v/>
      </c>
      <c r="AB26" s="606" t="str">
        <f>IF(ISERROR(VLOOKUP(AJ26,【入力用】個人登録票!$A$21:$P$50,5,FALSE)),"",VLOOKUP(AJ26,【入力用】個人登録票!$A$21:$P$50,5,FALSE)) &amp; IF(ISERROR(VLOOKUP(AJ26,【入力用】個人登録票!$A$59:$P$127,5,FALSE)),"",VLOOKUP(AJ26,【入力用】個人登録票!$A$59:$P$127,5,FALSE))</f>
        <v/>
      </c>
      <c r="AC26" s="649"/>
      <c r="AD26" s="607"/>
      <c r="AE26" s="644" t="str">
        <f>TEXT(IF(ISERROR(VLOOKUP(AJ26,【入力用】個人登録票!$A$21:$P$50,12,FALSE)),"",VLOOKUP(AJ26,【入力用】個人登録票!$A$21:$P$50,12,FALSE)) &amp; IF(ISERROR(VLOOKUP(AJ26,【入力用】個人登録票!$A$59:$P$127,12,FALSE)),"",VLOOKUP(AJ26,【入力用】個人登録票!$A$59:$P$127,12,FALSE)),"yyyy/m/d")</f>
        <v/>
      </c>
      <c r="AF26" s="645"/>
      <c r="AG26" s="99" t="str">
        <f t="shared" si="0"/>
        <v/>
      </c>
      <c r="AH26" s="100" t="str">
        <f>IF(ISERROR(VLOOKUP(AJ26,【入力用】個人登録票!$A$21:$Q$50,17,FALSE)),"",VLOOKUP(AJ26,【入力用】個人登録票!$A$21:$Q$50,17,FALSE)) &amp; IF(ISERROR(VLOOKUP(AJ26,【入力用】個人登録票!$A$59:$Q$127,17,FALSE)),"",VLOOKUP(AJ26,【入力用】個人登録票!$A$59:$Q$127,17,FALSE))</f>
        <v/>
      </c>
      <c r="AI26" s="80" t="str">
        <f>IF(ISERROR(VLOOKUP(AJ26,【入力用】個人登録票!$A$21:$P$50,16,FALSE)),"",VLOOKUP(AJ26,【入力用】個人登録票!$A$21:$P$50,16,FALSE)) &amp; IF(ISERROR(VLOOKUP(AJ26,【入力用】個人登録票!$A$59:$P$127,16,FALSE)),"",VLOOKUP(AJ26,【入力用】個人登録票!$A$59:$P$127,16,FALSE))</f>
        <v/>
      </c>
      <c r="AJ26" s="101" t="s">
        <v>355</v>
      </c>
      <c r="AK26" s="102" t="str">
        <f>IF(ISERROR(VLOOKUP(AJ26,【入力用】個人登録票!$A$21:$R$50,18,FALSE)),"",VLOOKUP(AJ26,【入力用】個人登録票!$A$21:$R$50,18,FALSE)) &amp; IF(ISERROR(VLOOKUP(AJ26,【入力用】個人登録票!$A$63:$R$127,18,FALSE)),"",VLOOKUP(AJ26,【入力用】個人登録票!$A$63:$R$127,18,FALSE))</f>
        <v/>
      </c>
    </row>
    <row r="27" spans="1:38" ht="27" customHeight="1">
      <c r="A27" s="75" t="s">
        <v>398</v>
      </c>
      <c r="B27" s="81" t="str">
        <f>IF(ISERROR(VLOOKUP(A27,【入力用】個人登録票!$A$21:$R$50,18,FALSE)),"",VLOOKUP(A27,【入力用】個人登録票!$A$21:$R$50,18,FALSE)) &amp; IF(ISERROR(VLOOKUP(A27,【入力用】個人登録票!$A$59:$R$127,18,FALSE)),"",VLOOKUP(A27,【入力用】個人登録票!$A$59:$R$127,18,FALSE))</f>
        <v/>
      </c>
      <c r="C27" s="755" t="str">
        <f>IF(ISERROR(VLOOKUP(A27,【入力用】個人登録票!$A$21:$P$50,2,FALSE)),"",VLOOKUP(A27,【入力用】個人登録票!$A$21:$P$50,2,FALSE)) &amp; IF(ISERROR(VLOOKUP(A27,【入力用】個人登録票!$A$59:$P$127,2,FALSE)),"",VLOOKUP(A27,【入力用】個人登録票!$A$59:$P$127,2,FALSE))</f>
        <v/>
      </c>
      <c r="D27" s="756"/>
      <c r="E27" s="606" t="str">
        <f>IF(ISERROR(VLOOKUP(A27,【入力用】個人登録票!$A$21:$P$50,5,FALSE)),"",VLOOKUP(A27,【入力用】個人登録票!$A$21:$P$50,5,FALSE)) &amp; IF(ISERROR(VLOOKUP(A27,【入力用】個人登録票!$A$59:$P$127,5,FALSE)),"",VLOOKUP(A27,【入力用】個人登録票!$A$59:$P$127,5,FALSE))</f>
        <v/>
      </c>
      <c r="F27" s="607"/>
      <c r="G27" s="633" t="str">
        <f>TEXT(IF(ISERROR(VLOOKUP(A27,【入力用】個人登録票!$A$21:$P$50,12,FALSE)),"",VLOOKUP(A27,【入力用】個人登録票!$A$21:$P$50,12,FALSE)) &amp; IF(ISERROR(VLOOKUP(A27,【入力用】個人登録票!$A$59:$P$127,12,FALSE)),"",VLOOKUP(A27,【入力用】個人登録票!$A$59:$P$127,12,FALSE)),"yyyy/m/d")</f>
        <v/>
      </c>
      <c r="H27" s="633"/>
      <c r="I27" s="611" t="str">
        <f t="shared" si="1"/>
        <v/>
      </c>
      <c r="J27" s="611"/>
      <c r="K27" s="611"/>
      <c r="L27" s="611"/>
      <c r="M27" s="611"/>
      <c r="N27" s="611"/>
      <c r="O27" s="646" t="str">
        <f>IF(ISERROR(VLOOKUP(A27,【入力用】個人登録票!$A$21:$Q$50,17,FALSE)),"",VLOOKUP(A27,【入力用】個人登録票!$A$21:$Q$50,17,FALSE)) &amp; IF(ISERROR(VLOOKUP(A27,【入力用】個人登録票!$A$59:$Q$127,17,FALSE)),"",VLOOKUP(A27,【入力用】個人登録票!$A$59:$Q$127,17,FALSE))</f>
        <v/>
      </c>
      <c r="P27" s="647"/>
      <c r="Q27" s="647"/>
      <c r="R27" s="647"/>
      <c r="S27" s="647"/>
      <c r="T27" s="647"/>
      <c r="U27" s="647"/>
      <c r="V27" s="648"/>
      <c r="W27" s="686" t="str">
        <f>IF(ISERROR(VLOOKUP(A27,【入力用】個人登録票!$A$21:$P$50,16,FALSE)),"",VLOOKUP(A27,【入力用】個人登録票!$A$21:$P$50,16,FALSE)) &amp; IF(ISERROR(VLOOKUP(A27,【入力用】個人登録票!$A$59:$P$127,16,FALSE)),"",VLOOKUP(A27,【入力用】個人登録票!$A$59:$P$127,16,FALSE))</f>
        <v/>
      </c>
      <c r="X27" s="687"/>
      <c r="Y27" s="687"/>
      <c r="Z27" s="688"/>
      <c r="AA27" s="79" t="str">
        <f>IF(ISERROR(VLOOKUP(AJ27,【入力用】個人登録票!$A$21:$P$50,2,FALSE)),"",VLOOKUP(AJ27,【入力用】個人登録票!$A$21:$P$50,2,FALSE)) &amp; IF(ISERROR(VLOOKUP(AJ27,【入力用】個人登録票!$A$59:$P$127,2,FALSE)),"",VLOOKUP(AJ27,【入力用】個人登録票!$A$59:$P$127,2,FALSE))</f>
        <v/>
      </c>
      <c r="AB27" s="606" t="str">
        <f>IF(ISERROR(VLOOKUP(AJ27,【入力用】個人登録票!$A$21:$P$50,5,FALSE)),"",VLOOKUP(AJ27,【入力用】個人登録票!$A$21:$P$50,5,FALSE)) &amp; IF(ISERROR(VLOOKUP(AJ27,【入力用】個人登録票!$A$59:$P$127,5,FALSE)),"",VLOOKUP(AJ27,【入力用】個人登録票!$A$59:$P$127,5,FALSE))</f>
        <v/>
      </c>
      <c r="AC27" s="649"/>
      <c r="AD27" s="607"/>
      <c r="AE27" s="644" t="str">
        <f>TEXT(IF(ISERROR(VLOOKUP(AJ27,【入力用】個人登録票!$A$21:$P$50,12,FALSE)),"",VLOOKUP(AJ27,【入力用】個人登録票!$A$21:$P$50,12,FALSE)) &amp; IF(ISERROR(VLOOKUP(AJ27,【入力用】個人登録票!$A$59:$P$127,12,FALSE)),"",VLOOKUP(AJ27,【入力用】個人登録票!$A$59:$P$127,12,FALSE)),"yyyy/m/d")</f>
        <v/>
      </c>
      <c r="AF27" s="645"/>
      <c r="AG27" s="99" t="str">
        <f t="shared" si="0"/>
        <v/>
      </c>
      <c r="AH27" s="100" t="str">
        <f>IF(ISERROR(VLOOKUP(AJ27,【入力用】個人登録票!$A$21:$Q$50,17,FALSE)),"",VLOOKUP(AJ27,【入力用】個人登録票!$A$21:$Q$50,17,FALSE)) &amp; IF(ISERROR(VLOOKUP(AJ27,【入力用】個人登録票!$A$59:$Q$127,17,FALSE)),"",VLOOKUP(AJ27,【入力用】個人登録票!$A$59:$Q$127,17,FALSE))</f>
        <v/>
      </c>
      <c r="AI27" s="80" t="str">
        <f>IF(ISERROR(VLOOKUP(AJ27,【入力用】個人登録票!$A$21:$P$50,16,FALSE)),"",VLOOKUP(AJ27,【入力用】個人登録票!$A$21:$P$50,16,FALSE)) &amp; IF(ISERROR(VLOOKUP(AJ27,【入力用】個人登録票!$A$59:$P$127,16,FALSE)),"",VLOOKUP(AJ27,【入力用】個人登録票!$A$59:$P$127,16,FALSE))</f>
        <v/>
      </c>
      <c r="AJ27" s="101" t="s">
        <v>356</v>
      </c>
      <c r="AK27" s="102" t="str">
        <f>IF(ISERROR(VLOOKUP(AJ27,【入力用】個人登録票!$A$21:$R$50,18,FALSE)),"",VLOOKUP(AJ27,【入力用】個人登録票!$A$21:$R$50,18,FALSE)) &amp; IF(ISERROR(VLOOKUP(AJ27,【入力用】個人登録票!$A$63:$R$127,18,FALSE)),"",VLOOKUP(AJ27,【入力用】個人登録票!$A$63:$R$127,18,FALSE))</f>
        <v/>
      </c>
    </row>
    <row r="28" spans="1:38" ht="27" customHeight="1">
      <c r="A28" s="75" t="s">
        <v>469</v>
      </c>
      <c r="B28" s="81" t="str">
        <f>IF(ISERROR(VLOOKUP(A28,【入力用】個人登録票!$A$21:$R$50,18,FALSE)),"",VLOOKUP(A28,【入力用】個人登録票!$A$21:$R$50,18,FALSE)) &amp; IF(ISERROR(VLOOKUP(A28,【入力用】個人登録票!$A$59:$R$127,18,FALSE)),"",VLOOKUP(A28,【入力用】個人登録票!$A$59:$R$127,18,FALSE))</f>
        <v/>
      </c>
      <c r="C28" s="755" t="str">
        <f>IF(ISERROR(VLOOKUP(A28,【入力用】個人登録票!$A$21:$P$50,2,FALSE)),"",VLOOKUP(A28,【入力用】個人登録票!$A$21:$P$50,2,FALSE)) &amp; IF(ISERROR(VLOOKUP(A28,【入力用】個人登録票!$A$59:$P$127,2,FALSE)),"",VLOOKUP(A28,【入力用】個人登録票!$A$59:$P$127,2,FALSE))</f>
        <v/>
      </c>
      <c r="D28" s="756"/>
      <c r="E28" s="606" t="str">
        <f>IF(ISERROR(VLOOKUP(A28,【入力用】個人登録票!$A$21:$P$50,5,FALSE)),"",VLOOKUP(A28,【入力用】個人登録票!$A$21:$P$50,5,FALSE)) &amp; IF(ISERROR(VLOOKUP(A28,【入力用】個人登録票!$A$59:$P$127,5,FALSE)),"",VLOOKUP(A28,【入力用】個人登録票!$A$59:$P$127,5,FALSE))</f>
        <v/>
      </c>
      <c r="F28" s="607"/>
      <c r="G28" s="633" t="str">
        <f>TEXT(IF(ISERROR(VLOOKUP(A28,【入力用】個人登録票!$A$21:$P$50,12,FALSE)),"",VLOOKUP(A28,【入力用】個人登録票!$A$21:$P$50,12,FALSE)) &amp; IF(ISERROR(VLOOKUP(A28,【入力用】個人登録票!$A$59:$P$127,12,FALSE)),"",VLOOKUP(A28,【入力用】個人登録票!$A$59:$P$127,12,FALSE)),"yyyy/m/d")</f>
        <v/>
      </c>
      <c r="H28" s="633"/>
      <c r="I28" s="611" t="str">
        <f t="shared" si="1"/>
        <v/>
      </c>
      <c r="J28" s="611"/>
      <c r="K28" s="611"/>
      <c r="L28" s="611"/>
      <c r="M28" s="611"/>
      <c r="N28" s="611"/>
      <c r="O28" s="646" t="str">
        <f>IF(ISERROR(VLOOKUP(A28,【入力用】個人登録票!$A$21:$Q$50,17,FALSE)),"",VLOOKUP(A28,【入力用】個人登録票!$A$21:$Q$50,17,FALSE)) &amp; IF(ISERROR(VLOOKUP(A28,【入力用】個人登録票!$A$59:$Q$127,17,FALSE)),"",VLOOKUP(A28,【入力用】個人登録票!$A$59:$Q$127,17,FALSE))</f>
        <v/>
      </c>
      <c r="P28" s="647"/>
      <c r="Q28" s="647"/>
      <c r="R28" s="647"/>
      <c r="S28" s="647"/>
      <c r="T28" s="647"/>
      <c r="U28" s="647"/>
      <c r="V28" s="648"/>
      <c r="W28" s="686" t="str">
        <f>IF(ISERROR(VLOOKUP(A28,【入力用】個人登録票!$A$21:$P$50,16,FALSE)),"",VLOOKUP(A28,【入力用】個人登録票!$A$21:$P$50,16,FALSE)) &amp; IF(ISERROR(VLOOKUP(A28,【入力用】個人登録票!$A$59:$P$127,16,FALSE)),"",VLOOKUP(A28,【入力用】個人登録票!$A$59:$P$127,16,FALSE))</f>
        <v/>
      </c>
      <c r="X28" s="687"/>
      <c r="Y28" s="687"/>
      <c r="Z28" s="688"/>
      <c r="AA28" s="79" t="str">
        <f>IF(ISERROR(VLOOKUP(AJ28,【入力用】個人登録票!$A$21:$P$50,2,FALSE)),"",VLOOKUP(AJ28,【入力用】個人登録票!$A$21:$P$50,2,FALSE)) &amp; IF(ISERROR(VLOOKUP(AJ28,【入力用】個人登録票!$A$59:$P$127,2,FALSE)),"",VLOOKUP(AJ28,【入力用】個人登録票!$A$59:$P$127,2,FALSE))</f>
        <v/>
      </c>
      <c r="AB28" s="606" t="str">
        <f>IF(ISERROR(VLOOKUP(AJ28,【入力用】個人登録票!$A$21:$P$50,5,FALSE)),"",VLOOKUP(AJ28,【入力用】個人登録票!$A$21:$P$50,5,FALSE)) &amp; IF(ISERROR(VLOOKUP(AJ28,【入力用】個人登録票!$A$59:$P$127,5,FALSE)),"",VLOOKUP(AJ28,【入力用】個人登録票!$A$59:$P$127,5,FALSE))</f>
        <v/>
      </c>
      <c r="AC28" s="649"/>
      <c r="AD28" s="607"/>
      <c r="AE28" s="644" t="str">
        <f>TEXT(IF(ISERROR(VLOOKUP(AJ28,【入力用】個人登録票!$A$21:$P$50,12,FALSE)),"",VLOOKUP(AJ28,【入力用】個人登録票!$A$21:$P$50,12,FALSE)) &amp; IF(ISERROR(VLOOKUP(AJ28,【入力用】個人登録票!$A$59:$P$127,12,FALSE)),"",VLOOKUP(AJ28,【入力用】個人登録票!$A$59:$P$127,12,FALSE)),"yyyy/m/d")</f>
        <v/>
      </c>
      <c r="AF28" s="645"/>
      <c r="AG28" s="99" t="str">
        <f t="shared" si="0"/>
        <v/>
      </c>
      <c r="AH28" s="100" t="str">
        <f>IF(ISERROR(VLOOKUP(AJ28,【入力用】個人登録票!$A$21:$Q$50,17,FALSE)),"",VLOOKUP(AJ28,【入力用】個人登録票!$A$21:$Q$50,17,FALSE)) &amp; IF(ISERROR(VLOOKUP(AJ28,【入力用】個人登録票!$A$59:$Q$127,17,FALSE)),"",VLOOKUP(AJ28,【入力用】個人登録票!$A$59:$Q$127,17,FALSE))</f>
        <v/>
      </c>
      <c r="AI28" s="80" t="str">
        <f>IF(ISERROR(VLOOKUP(AJ28,【入力用】個人登録票!$A$21:$P$50,16,FALSE)),"",VLOOKUP(AJ28,【入力用】個人登録票!$A$21:$P$50,16,FALSE)) &amp; IF(ISERROR(VLOOKUP(AJ28,【入力用】個人登録票!$A$59:$P$127,16,FALSE)),"",VLOOKUP(AJ28,【入力用】個人登録票!$A$59:$P$127,16,FALSE))</f>
        <v/>
      </c>
      <c r="AJ28" s="101" t="s">
        <v>357</v>
      </c>
      <c r="AK28" s="102" t="str">
        <f>IF(ISERROR(VLOOKUP(AJ28,【入力用】個人登録票!$A$21:$R$50,18,FALSE)),"",VLOOKUP(AJ28,【入力用】個人登録票!$A$21:$R$50,18,FALSE)) &amp; IF(ISERROR(VLOOKUP(AJ28,【入力用】個人登録票!$A$63:$R$127,18,FALSE)),"",VLOOKUP(AJ28,【入力用】個人登録票!$A$63:$R$127,18,FALSE))</f>
        <v/>
      </c>
    </row>
    <row r="29" spans="1:38" ht="27" customHeight="1">
      <c r="A29" s="75" t="s">
        <v>399</v>
      </c>
      <c r="B29" s="81" t="str">
        <f>IF(ISERROR(VLOOKUP(A29,【入力用】個人登録票!$A$21:$R$50,18,FALSE)),"",VLOOKUP(A29,【入力用】個人登録票!$A$21:$R$50,18,FALSE)) &amp; IF(ISERROR(VLOOKUP(A29,【入力用】個人登録票!$A$59:$R$127,18,FALSE)),"",VLOOKUP(A29,【入力用】個人登録票!$A$59:$R$127,18,FALSE))</f>
        <v/>
      </c>
      <c r="C29" s="755" t="str">
        <f>IF(ISERROR(VLOOKUP(A29,【入力用】個人登録票!$A$21:$P$50,2,FALSE)),"",VLOOKUP(A29,【入力用】個人登録票!$A$21:$P$50,2,FALSE)) &amp; IF(ISERROR(VLOOKUP(A29,【入力用】個人登録票!$A$59:$P$127,2,FALSE)),"",VLOOKUP(A29,【入力用】個人登録票!$A$59:$P$127,2,FALSE))</f>
        <v/>
      </c>
      <c r="D29" s="756"/>
      <c r="E29" s="606" t="str">
        <f>IF(ISERROR(VLOOKUP(A29,【入力用】個人登録票!$A$21:$P$50,5,FALSE)),"",VLOOKUP(A29,【入力用】個人登録票!$A$21:$P$50,5,FALSE)) &amp; IF(ISERROR(VLOOKUP(A29,【入力用】個人登録票!$A$59:$P$127,5,FALSE)),"",VLOOKUP(A29,【入力用】個人登録票!$A$59:$P$127,5,FALSE))</f>
        <v/>
      </c>
      <c r="F29" s="607"/>
      <c r="G29" s="633" t="str">
        <f>TEXT(IF(ISERROR(VLOOKUP(A29,【入力用】個人登録票!$A$21:$P$50,12,FALSE)),"",VLOOKUP(A29,【入力用】個人登録票!$A$21:$P$50,12,FALSE)) &amp; IF(ISERROR(VLOOKUP(A29,【入力用】個人登録票!$A$59:$P$127,12,FALSE)),"",VLOOKUP(A29,【入力用】個人登録票!$A$59:$P$127,12,FALSE)),"yyyy/m/d")</f>
        <v/>
      </c>
      <c r="H29" s="633"/>
      <c r="I29" s="611" t="str">
        <f t="shared" si="1"/>
        <v/>
      </c>
      <c r="J29" s="611"/>
      <c r="K29" s="611"/>
      <c r="L29" s="611"/>
      <c r="M29" s="611"/>
      <c r="N29" s="611"/>
      <c r="O29" s="646" t="str">
        <f>IF(ISERROR(VLOOKUP(A29,【入力用】個人登録票!$A$21:$Q$50,17,FALSE)),"",VLOOKUP(A29,【入力用】個人登録票!$A$21:$Q$50,17,FALSE)) &amp; IF(ISERROR(VLOOKUP(A29,【入力用】個人登録票!$A$59:$Q$127,17,FALSE)),"",VLOOKUP(A29,【入力用】個人登録票!$A$59:$Q$127,17,FALSE))</f>
        <v/>
      </c>
      <c r="P29" s="647"/>
      <c r="Q29" s="647"/>
      <c r="R29" s="647"/>
      <c r="S29" s="647"/>
      <c r="T29" s="647"/>
      <c r="U29" s="647"/>
      <c r="V29" s="648"/>
      <c r="W29" s="686" t="str">
        <f>IF(ISERROR(VLOOKUP(A29,【入力用】個人登録票!$A$21:$P$50,16,FALSE)),"",VLOOKUP(A29,【入力用】個人登録票!$A$21:$P$50,16,FALSE)) &amp; IF(ISERROR(VLOOKUP(A29,【入力用】個人登録票!$A$59:$P$127,16,FALSE)),"",VLOOKUP(A29,【入力用】個人登録票!$A$59:$P$127,16,FALSE))</f>
        <v/>
      </c>
      <c r="X29" s="687"/>
      <c r="Y29" s="687"/>
      <c r="Z29" s="688"/>
      <c r="AA29" s="79" t="str">
        <f>IF(ISERROR(VLOOKUP(AJ29,【入力用】個人登録票!$A$21:$P$50,2,FALSE)),"",VLOOKUP(AJ29,【入力用】個人登録票!$A$21:$P$50,2,FALSE)) &amp; IF(ISERROR(VLOOKUP(AJ29,【入力用】個人登録票!$A$59:$P$127,2,FALSE)),"",VLOOKUP(AJ29,【入力用】個人登録票!$A$59:$P$127,2,FALSE))</f>
        <v/>
      </c>
      <c r="AB29" s="606" t="str">
        <f>IF(ISERROR(VLOOKUP(AJ29,【入力用】個人登録票!$A$21:$P$50,5,FALSE)),"",VLOOKUP(AJ29,【入力用】個人登録票!$A$21:$P$50,5,FALSE)) &amp; IF(ISERROR(VLOOKUP(AJ29,【入力用】個人登録票!$A$59:$P$127,5,FALSE)),"",VLOOKUP(AJ29,【入力用】個人登録票!$A$59:$P$127,5,FALSE))</f>
        <v/>
      </c>
      <c r="AC29" s="649"/>
      <c r="AD29" s="607"/>
      <c r="AE29" s="644" t="str">
        <f>TEXT(IF(ISERROR(VLOOKUP(AJ29,【入力用】個人登録票!$A$21:$P$50,12,FALSE)),"",VLOOKUP(AJ29,【入力用】個人登録票!$A$21:$P$50,12,FALSE)) &amp; IF(ISERROR(VLOOKUP(AJ29,【入力用】個人登録票!$A$59:$P$127,12,FALSE)),"",VLOOKUP(AJ29,【入力用】個人登録票!$A$59:$P$127,12,FALSE)),"yyyy/m/d")</f>
        <v/>
      </c>
      <c r="AF29" s="645"/>
      <c r="AG29" s="99" t="str">
        <f t="shared" si="0"/>
        <v/>
      </c>
      <c r="AH29" s="100" t="str">
        <f>IF(ISERROR(VLOOKUP(AJ29,【入力用】個人登録票!$A$21:$Q$50,17,FALSE)),"",VLOOKUP(AJ29,【入力用】個人登録票!$A$21:$Q$50,17,FALSE)) &amp; IF(ISERROR(VLOOKUP(AJ29,【入力用】個人登録票!$A$59:$Q$127,17,FALSE)),"",VLOOKUP(AJ29,【入力用】個人登録票!$A$59:$Q$127,17,FALSE))</f>
        <v/>
      </c>
      <c r="AI29" s="80" t="str">
        <f>IF(ISERROR(VLOOKUP(AJ29,【入力用】個人登録票!$A$21:$P$50,16,FALSE)),"",VLOOKUP(AJ29,【入力用】個人登録票!$A$21:$P$50,16,FALSE)) &amp; IF(ISERROR(VLOOKUP(AJ29,【入力用】個人登録票!$A$59:$P$127,16,FALSE)),"",VLOOKUP(AJ29,【入力用】個人登録票!$A$59:$P$127,16,FALSE))</f>
        <v/>
      </c>
      <c r="AJ29" s="101" t="s">
        <v>358</v>
      </c>
      <c r="AK29" s="102" t="str">
        <f>IF(ISERROR(VLOOKUP(AJ29,【入力用】個人登録票!$A$21:$R$50,18,FALSE)),"",VLOOKUP(AJ29,【入力用】個人登録票!$A$21:$R$50,18,FALSE)) &amp; IF(ISERROR(VLOOKUP(AJ29,【入力用】個人登録票!$A$63:$R$127,18,FALSE)),"",VLOOKUP(AJ29,【入力用】個人登録票!$A$63:$R$127,18,FALSE))</f>
        <v/>
      </c>
    </row>
    <row r="30" spans="1:38" ht="27" customHeight="1">
      <c r="A30" s="75" t="s">
        <v>400</v>
      </c>
      <c r="B30" s="81" t="str">
        <f>IF(ISERROR(VLOOKUP(A30,【入力用】個人登録票!$A$21:$R$50,18,FALSE)),"",VLOOKUP(A30,【入力用】個人登録票!$A$21:$R$50,18,FALSE)) &amp; IF(ISERROR(VLOOKUP(A30,【入力用】個人登録票!$A$59:$R$127,18,FALSE)),"",VLOOKUP(A30,【入力用】個人登録票!$A$59:$R$127,18,FALSE))</f>
        <v/>
      </c>
      <c r="C30" s="755" t="str">
        <f>IF(ISERROR(VLOOKUP(A30,【入力用】個人登録票!$A$21:$P$50,2,FALSE)),"",VLOOKUP(A30,【入力用】個人登録票!$A$21:$P$50,2,FALSE)) &amp; IF(ISERROR(VLOOKUP(A30,【入力用】個人登録票!$A$59:$P$127,2,FALSE)),"",VLOOKUP(A30,【入力用】個人登録票!$A$59:$P$127,2,FALSE))</f>
        <v/>
      </c>
      <c r="D30" s="756"/>
      <c r="E30" s="606" t="str">
        <f>IF(ISERROR(VLOOKUP(A30,【入力用】個人登録票!$A$21:$P$50,5,FALSE)),"",VLOOKUP(A30,【入力用】個人登録票!$A$21:$P$50,5,FALSE)) &amp; IF(ISERROR(VLOOKUP(A30,【入力用】個人登録票!$A$59:$P$127,5,FALSE)),"",VLOOKUP(A30,【入力用】個人登録票!$A$59:$P$127,5,FALSE))</f>
        <v/>
      </c>
      <c r="F30" s="607"/>
      <c r="G30" s="633" t="str">
        <f>TEXT(IF(ISERROR(VLOOKUP(A30,【入力用】個人登録票!$A$21:$P$50,12,FALSE)),"",VLOOKUP(A30,【入力用】個人登録票!$A$21:$P$50,12,FALSE)) &amp; IF(ISERROR(VLOOKUP(A30,【入力用】個人登録票!$A$59:$P$127,12,FALSE)),"",VLOOKUP(A30,【入力用】個人登録票!$A$59:$P$127,12,FALSE)),"yyyy/m/d")</f>
        <v/>
      </c>
      <c r="H30" s="633"/>
      <c r="I30" s="611" t="str">
        <f t="shared" si="1"/>
        <v/>
      </c>
      <c r="J30" s="611"/>
      <c r="K30" s="611"/>
      <c r="L30" s="611"/>
      <c r="M30" s="611"/>
      <c r="N30" s="611"/>
      <c r="O30" s="646" t="str">
        <f>IF(ISERROR(VLOOKUP(A30,【入力用】個人登録票!$A$21:$Q$50,17,FALSE)),"",VLOOKUP(A30,【入力用】個人登録票!$A$21:$Q$50,17,FALSE)) &amp; IF(ISERROR(VLOOKUP(A30,【入力用】個人登録票!$A$59:$Q$127,17,FALSE)),"",VLOOKUP(A30,【入力用】個人登録票!$A$59:$Q$127,17,FALSE))</f>
        <v/>
      </c>
      <c r="P30" s="647"/>
      <c r="Q30" s="647"/>
      <c r="R30" s="647"/>
      <c r="S30" s="647"/>
      <c r="T30" s="647"/>
      <c r="U30" s="647"/>
      <c r="V30" s="648"/>
      <c r="W30" s="686" t="str">
        <f>IF(ISERROR(VLOOKUP(A30,【入力用】個人登録票!$A$21:$P$50,16,FALSE)),"",VLOOKUP(A30,【入力用】個人登録票!$A$21:$P$50,16,FALSE)) &amp; IF(ISERROR(VLOOKUP(A30,【入力用】個人登録票!$A$59:$P$127,16,FALSE)),"",VLOOKUP(A30,【入力用】個人登録票!$A$59:$P$127,16,FALSE))</f>
        <v/>
      </c>
      <c r="X30" s="687"/>
      <c r="Y30" s="687"/>
      <c r="Z30" s="688"/>
      <c r="AA30" s="79" t="str">
        <f>IF(ISERROR(VLOOKUP(AJ30,【入力用】個人登録票!$A$21:$P$50,2,FALSE)),"",VLOOKUP(AJ30,【入力用】個人登録票!$A$21:$P$50,2,FALSE)) &amp; IF(ISERROR(VLOOKUP(AJ30,【入力用】個人登録票!$A$59:$P$127,2,FALSE)),"",VLOOKUP(AJ30,【入力用】個人登録票!$A$59:$P$127,2,FALSE))</f>
        <v/>
      </c>
      <c r="AB30" s="606" t="str">
        <f>IF(ISERROR(VLOOKUP(AJ30,【入力用】個人登録票!$A$21:$P$50,5,FALSE)),"",VLOOKUP(AJ30,【入力用】個人登録票!$A$21:$P$50,5,FALSE)) &amp; IF(ISERROR(VLOOKUP(AJ30,【入力用】個人登録票!$A$59:$P$127,5,FALSE)),"",VLOOKUP(AJ30,【入力用】個人登録票!$A$59:$P$127,5,FALSE))</f>
        <v/>
      </c>
      <c r="AC30" s="649"/>
      <c r="AD30" s="607"/>
      <c r="AE30" s="644" t="str">
        <f>TEXT(IF(ISERROR(VLOOKUP(AJ30,【入力用】個人登録票!$A$21:$P$50,12,FALSE)),"",VLOOKUP(AJ30,【入力用】個人登録票!$A$21:$P$50,12,FALSE)) &amp; IF(ISERROR(VLOOKUP(AJ30,【入力用】個人登録票!$A$59:$P$127,12,FALSE)),"",VLOOKUP(AJ30,【入力用】個人登録票!$A$59:$P$127,12,FALSE)),"yyyy/m/d")</f>
        <v/>
      </c>
      <c r="AF30" s="645"/>
      <c r="AG30" s="99" t="str">
        <f t="shared" si="0"/>
        <v/>
      </c>
      <c r="AH30" s="100" t="str">
        <f>IF(ISERROR(VLOOKUP(AJ30,【入力用】個人登録票!$A$21:$Q$50,17,FALSE)),"",VLOOKUP(AJ30,【入力用】個人登録票!$A$21:$Q$50,17,FALSE)) &amp; IF(ISERROR(VLOOKUP(AJ30,【入力用】個人登録票!$A$59:$Q$127,17,FALSE)),"",VLOOKUP(AJ30,【入力用】個人登録票!$A$59:$Q$127,17,FALSE))</f>
        <v/>
      </c>
      <c r="AI30" s="80" t="str">
        <f>IF(ISERROR(VLOOKUP(AJ30,【入力用】個人登録票!$A$21:$P$50,16,FALSE)),"",VLOOKUP(AJ30,【入力用】個人登録票!$A$21:$P$50,16,FALSE)) &amp; IF(ISERROR(VLOOKUP(AJ30,【入力用】個人登録票!$A$59:$P$127,16,FALSE)),"",VLOOKUP(AJ30,【入力用】個人登録票!$A$59:$P$127,16,FALSE))</f>
        <v/>
      </c>
      <c r="AJ30" s="101" t="s">
        <v>359</v>
      </c>
      <c r="AK30" s="102" t="str">
        <f>IF(ISERROR(VLOOKUP(AJ30,【入力用】個人登録票!$A$21:$R$50,18,FALSE)),"",VLOOKUP(AJ30,【入力用】個人登録票!$A$21:$R$50,18,FALSE)) &amp; IF(ISERROR(VLOOKUP(AJ30,【入力用】個人登録票!$A$63:$R$127,18,FALSE)),"",VLOOKUP(AJ30,【入力用】個人登録票!$A$63:$R$127,18,FALSE))</f>
        <v/>
      </c>
    </row>
    <row r="31" spans="1:38" ht="27" customHeight="1" thickBot="1">
      <c r="A31" s="75" t="s">
        <v>308</v>
      </c>
      <c r="B31" s="81" t="str">
        <f>IF(ISERROR(VLOOKUP(A31,【入力用】個人登録票!$A$21:$R$50,18,FALSE)),"",VLOOKUP(A31,【入力用】個人登録票!$A$21:$R$50,18,FALSE)) &amp; IF(ISERROR(VLOOKUP(A31,【入力用】個人登録票!$A$59:$R$127,18,FALSE)),"",VLOOKUP(A31,【入力用】個人登録票!$A$59:$R$127,18,FALSE))</f>
        <v/>
      </c>
      <c r="C31" s="773" t="str">
        <f>IF(ISERROR(VLOOKUP(A31,【入力用】個人登録票!$A$21:$P$50,2,FALSE)),"",VLOOKUP(A31,【入力用】個人登録票!$A$21:$P$50,2,FALSE)) &amp; IF(ISERROR(VLOOKUP(A31,【入力用】個人登録票!$A$59:$P$127,2,FALSE)),"",VLOOKUP(A31,【入力用】個人登録票!$A$59:$P$127,2,FALSE))</f>
        <v/>
      </c>
      <c r="D31" s="774"/>
      <c r="E31" s="689" t="str">
        <f>IF(ISERROR(VLOOKUP(A31,【入力用】個人登録票!$A$21:$P$50,5,FALSE)),"",VLOOKUP(A31,【入力用】個人登録票!$A$21:$P$50,5,FALSE)) &amp; IF(ISERROR(VLOOKUP(A31,【入力用】個人登録票!$A$59:$P$127,5,FALSE)),"",VLOOKUP(A31,【入力用】個人登録票!$A$59:$P$127,5,FALSE))</f>
        <v/>
      </c>
      <c r="F31" s="690"/>
      <c r="G31" s="691" t="str">
        <f>TEXT(IF(ISERROR(VLOOKUP(A31,【入力用】個人登録票!$A$21:$P$50,12,FALSE)),"",VLOOKUP(A31,【入力用】個人登録票!$A$21:$P$50,12,FALSE)) &amp; IF(ISERROR(VLOOKUP(A31,【入力用】個人登録票!$A$59:$P$127,12,FALSE)),"",VLOOKUP(A31,【入力用】個人登録票!$A$59:$P$127,12,FALSE)),"yyyy/m/d")</f>
        <v/>
      </c>
      <c r="H31" s="691"/>
      <c r="I31" s="698" t="str">
        <f t="shared" si="1"/>
        <v/>
      </c>
      <c r="J31" s="698"/>
      <c r="K31" s="698"/>
      <c r="L31" s="698"/>
      <c r="M31" s="698"/>
      <c r="N31" s="698"/>
      <c r="O31" s="695" t="str">
        <f>IF(ISERROR(VLOOKUP(A31,【入力用】個人登録票!$A$21:$Q$50,17,FALSE)),"",VLOOKUP(A31,【入力用】個人登録票!$A$21:$Q$50,17,FALSE)) &amp; IF(ISERROR(VLOOKUP(A31,【入力用】個人登録票!$A$59:$Q$127,17,FALSE)),"",VLOOKUP(A31,【入力用】個人登録票!$A$59:$Q$127,17,FALSE))</f>
        <v/>
      </c>
      <c r="P31" s="696"/>
      <c r="Q31" s="696"/>
      <c r="R31" s="696"/>
      <c r="S31" s="696"/>
      <c r="T31" s="696"/>
      <c r="U31" s="696"/>
      <c r="V31" s="697"/>
      <c r="W31" s="730" t="str">
        <f>IF(ISERROR(VLOOKUP(A31,【入力用】個人登録票!$A$21:$P$50,16,FALSE)),"",VLOOKUP(A31,【入力用】個人登録票!$A$21:$P$50,16,FALSE)) &amp; IF(ISERROR(VLOOKUP(A31,【入力用】個人登録票!$A$59:$P$127,16,FALSE)),"",VLOOKUP(A31,【入力用】個人登録票!$A$59:$P$127,16,FALSE))</f>
        <v/>
      </c>
      <c r="X31" s="731"/>
      <c r="Y31" s="731"/>
      <c r="Z31" s="732"/>
      <c r="AA31" s="82" t="str">
        <f>IF(ISERROR(VLOOKUP(AJ31,【入力用】個人登録票!$A$21:$P$50,2,FALSE)),"",VLOOKUP(AJ31,【入力用】個人登録票!$A$21:$P$50,2,FALSE)) &amp; IF(ISERROR(VLOOKUP(AJ31,【入力用】個人登録票!$A$59:$P$127,2,FALSE)),"",VLOOKUP(AJ31,【入力用】個人登録票!$A$59:$P$127,2,FALSE))</f>
        <v/>
      </c>
      <c r="AB31" s="689" t="str">
        <f>IF(ISERROR(VLOOKUP(AJ31,【入力用】個人登録票!$A$21:$P$50,5,FALSE)),"",VLOOKUP(AJ31,【入力用】個人登録票!$A$21:$P$50,5,FALSE)) &amp; IF(ISERROR(VLOOKUP(AJ31,【入力用】個人登録票!$A$59:$P$127,5,FALSE)),"",VLOOKUP(AJ31,【入力用】個人登録票!$A$59:$P$127,5,FALSE))</f>
        <v/>
      </c>
      <c r="AC31" s="692"/>
      <c r="AD31" s="690"/>
      <c r="AE31" s="693" t="str">
        <f>TEXT(IF(ISERROR(VLOOKUP(AJ31,【入力用】個人登録票!$A$21:$P$50,12,FALSE)),"",VLOOKUP(AJ31,【入力用】個人登録票!$A$21:$P$50,12,FALSE)) &amp; IF(ISERROR(VLOOKUP(AJ31,【入力用】個人登録票!$A$59:$P$127,12,FALSE)),"",VLOOKUP(AJ31,【入力用】個人登録票!$A$59:$P$127,12,FALSE)),"yyyy/m/d")</f>
        <v/>
      </c>
      <c r="AF31" s="694"/>
      <c r="AG31" s="103" t="str">
        <f t="shared" si="0"/>
        <v/>
      </c>
      <c r="AH31" s="83" t="str">
        <f>IF(ISERROR(VLOOKUP(AJ31,【入力用】個人登録票!$A$21:$Q$50,17,FALSE)),"",VLOOKUP(AJ31,【入力用】個人登録票!$A$21:$Q$50,17,FALSE)) &amp; IF(ISERROR(VLOOKUP(AJ31,【入力用】個人登録票!$A$59:$Q$127,17,FALSE)),"",VLOOKUP(AJ31,【入力用】個人登録票!$A$59:$Q$127,17,FALSE))</f>
        <v/>
      </c>
      <c r="AI31" s="84" t="str">
        <f>IF(ISERROR(VLOOKUP(AJ31,【入力用】個人登録票!$A$21:$P$50,16,FALSE)),"",VLOOKUP(AJ31,【入力用】個人登録票!$A$21:$P$50,16,FALSE)) &amp; IF(ISERROR(VLOOKUP(AJ31,【入力用】個人登録票!$A$59:$P$127,16,FALSE)),"",VLOOKUP(AJ31,【入力用】個人登録票!$A$59:$P$127,16,FALSE))</f>
        <v/>
      </c>
      <c r="AJ31" s="101" t="s">
        <v>360</v>
      </c>
      <c r="AK31" s="102" t="str">
        <f>IF(ISERROR(VLOOKUP(AJ31,【入力用】個人登録票!$A$21:$R$50,18,FALSE)),"",VLOOKUP(AJ31,【入力用】個人登録票!$A$21:$R$50,18,FALSE)) &amp; IF(ISERROR(VLOOKUP(AJ31,【入力用】個人登録票!$A$63:$R$127,18,FALSE)),"",VLOOKUP(AJ31,【入力用】個人登録票!$A$63:$R$127,18,FALSE))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640" t="s">
        <v>52</v>
      </c>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row>
    <row r="34" spans="3:50" ht="12.75" customHeight="1">
      <c r="C34" s="2"/>
      <c r="D34" s="640" t="s">
        <v>53</v>
      </c>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row>
    <row r="35" spans="3:50" ht="18" customHeight="1" thickBot="1">
      <c r="C35" s="2"/>
      <c r="D35" s="2"/>
      <c r="E35" s="590" t="str">
        <f>E2</f>
        <v>Ａ 表 （日本協会）</v>
      </c>
      <c r="F35" s="591"/>
      <c r="G35" s="591"/>
      <c r="H35" s="3"/>
      <c r="I35" s="3"/>
      <c r="J35" s="3"/>
      <c r="K35" s="3"/>
      <c r="L35" s="705">
        <f>L2</f>
        <v>2025</v>
      </c>
      <c r="M35" s="705"/>
      <c r="N35" s="3" t="s">
        <v>49</v>
      </c>
      <c r="O35" s="3"/>
      <c r="P35" s="3"/>
      <c r="Q35" s="3"/>
      <c r="R35" s="3" t="s">
        <v>50</v>
      </c>
      <c r="S35" s="3"/>
      <c r="T35" s="3"/>
      <c r="U35" s="46" t="s">
        <v>55</v>
      </c>
      <c r="V35" s="758" t="s">
        <v>199</v>
      </c>
      <c r="W35" s="758"/>
      <c r="X35" s="48">
        <f>X2</f>
        <v>0</v>
      </c>
      <c r="Y35" s="48"/>
      <c r="Z35" s="3"/>
      <c r="AA35" s="3"/>
      <c r="AB35" s="3"/>
      <c r="AC35" s="3"/>
      <c r="AD35" s="3"/>
      <c r="AE35" s="3"/>
      <c r="AF35" s="3" t="s">
        <v>51</v>
      </c>
      <c r="AG35" s="2"/>
      <c r="AH35" s="2"/>
      <c r="AI35" s="2"/>
    </row>
    <row r="36" spans="3:50" ht="18.75" customHeight="1">
      <c r="C36" s="50"/>
      <c r="D36" s="51"/>
      <c r="E36" s="51"/>
      <c r="F36" s="52"/>
      <c r="G36" s="53"/>
      <c r="H36" s="727" t="s">
        <v>12</v>
      </c>
      <c r="I36" s="54"/>
      <c r="J36" s="54"/>
      <c r="K36" s="55"/>
      <c r="L36" s="54"/>
      <c r="M36" s="55"/>
      <c r="N36" s="56" t="str">
        <f>IF($N$3="","",$N$3)</f>
        <v>○</v>
      </c>
      <c r="O36" s="56" t="str">
        <f>IF($O$3="","",$O$3)</f>
        <v>○</v>
      </c>
      <c r="P36" s="55"/>
      <c r="Q36" s="55"/>
      <c r="R36" s="55"/>
      <c r="S36" s="55"/>
      <c r="T36" s="55"/>
      <c r="U36" s="55"/>
      <c r="V36" s="55"/>
      <c r="W36" s="55"/>
      <c r="X36" s="55"/>
      <c r="Y36" s="55"/>
      <c r="Z36" s="55"/>
      <c r="AA36" s="55"/>
      <c r="AB36" s="55"/>
      <c r="AC36" s="57"/>
      <c r="AD36" s="50"/>
      <c r="AE36" s="51"/>
      <c r="AF36" s="51"/>
      <c r="AG36" s="51"/>
      <c r="AH36" s="51"/>
      <c r="AI36" s="85"/>
    </row>
    <row r="37" spans="3:50" ht="28.5" customHeight="1">
      <c r="C37" s="724" t="s">
        <v>8</v>
      </c>
      <c r="D37" s="591"/>
      <c r="E37" s="725"/>
      <c r="F37" s="59"/>
      <c r="G37" s="97"/>
      <c r="H37" s="728"/>
      <c r="I37" s="585" t="s">
        <v>13</v>
      </c>
      <c r="J37" s="585" t="s">
        <v>19</v>
      </c>
      <c r="K37" s="585" t="s">
        <v>20</v>
      </c>
      <c r="L37" s="585" t="s">
        <v>21</v>
      </c>
      <c r="M37" s="585" t="s">
        <v>22</v>
      </c>
      <c r="N37" s="585" t="s">
        <v>23</v>
      </c>
      <c r="O37" s="585" t="s">
        <v>24</v>
      </c>
      <c r="P37" s="585" t="s">
        <v>25</v>
      </c>
      <c r="Q37" s="585" t="s">
        <v>26</v>
      </c>
      <c r="R37" s="585" t="s">
        <v>54</v>
      </c>
      <c r="S37" s="585" t="s">
        <v>27</v>
      </c>
      <c r="T37" s="585" t="s">
        <v>28</v>
      </c>
      <c r="U37" s="585" t="s">
        <v>29</v>
      </c>
      <c r="V37" s="585" t="s">
        <v>30</v>
      </c>
      <c r="W37" s="585" t="s">
        <v>31</v>
      </c>
      <c r="X37" s="585" t="s">
        <v>32</v>
      </c>
      <c r="Y37" s="585" t="s">
        <v>33</v>
      </c>
      <c r="Z37" s="585" t="s">
        <v>34</v>
      </c>
      <c r="AA37" s="585" t="s">
        <v>35</v>
      </c>
      <c r="AB37" s="585" t="s">
        <v>36</v>
      </c>
      <c r="AC37" s="598" t="s">
        <v>37</v>
      </c>
      <c r="AD37" s="60">
        <v>1</v>
      </c>
      <c r="AE37" s="701" t="s">
        <v>253</v>
      </c>
      <c r="AF37" s="701"/>
      <c r="AG37" s="701"/>
      <c r="AH37" s="701"/>
      <c r="AI37" s="702"/>
    </row>
    <row r="38" spans="3:50" ht="30" customHeight="1">
      <c r="C38" s="726"/>
      <c r="D38" s="591"/>
      <c r="E38" s="725"/>
      <c r="F38" s="699">
        <f>F5</f>
        <v>0</v>
      </c>
      <c r="G38" s="700"/>
      <c r="H38" s="728"/>
      <c r="I38" s="586"/>
      <c r="J38" s="586"/>
      <c r="K38" s="586"/>
      <c r="L38" s="586"/>
      <c r="M38" s="586"/>
      <c r="N38" s="586"/>
      <c r="O38" s="586"/>
      <c r="P38" s="586"/>
      <c r="Q38" s="586"/>
      <c r="R38" s="586"/>
      <c r="S38" s="586"/>
      <c r="T38" s="586"/>
      <c r="U38" s="586"/>
      <c r="V38" s="586"/>
      <c r="W38" s="586"/>
      <c r="X38" s="586"/>
      <c r="Y38" s="586"/>
      <c r="Z38" s="586"/>
      <c r="AA38" s="586"/>
      <c r="AB38" s="586"/>
      <c r="AC38" s="599"/>
      <c r="AD38" s="61">
        <v>2</v>
      </c>
      <c r="AE38" s="701" t="s">
        <v>46</v>
      </c>
      <c r="AF38" s="701"/>
      <c r="AG38" s="701"/>
      <c r="AH38" s="701"/>
      <c r="AI38" s="702"/>
    </row>
    <row r="39" spans="3:50" ht="9" customHeight="1">
      <c r="C39" s="733" t="s">
        <v>9</v>
      </c>
      <c r="D39" s="591"/>
      <c r="E39" s="725"/>
      <c r="F39" s="59"/>
      <c r="G39" s="62"/>
      <c r="H39" s="728"/>
      <c r="I39" s="586"/>
      <c r="J39" s="586"/>
      <c r="K39" s="586"/>
      <c r="L39" s="586"/>
      <c r="M39" s="586"/>
      <c r="N39" s="586"/>
      <c r="O39" s="586"/>
      <c r="P39" s="586"/>
      <c r="Q39" s="586"/>
      <c r="R39" s="586"/>
      <c r="S39" s="586"/>
      <c r="T39" s="586"/>
      <c r="U39" s="586"/>
      <c r="V39" s="586"/>
      <c r="W39" s="586"/>
      <c r="X39" s="586"/>
      <c r="Y39" s="586"/>
      <c r="Z39" s="586"/>
      <c r="AA39" s="586"/>
      <c r="AB39" s="586"/>
      <c r="AC39" s="599"/>
      <c r="AD39" s="61"/>
      <c r="AE39" s="63"/>
      <c r="AF39" s="63"/>
      <c r="AG39" s="63"/>
      <c r="AH39" s="63"/>
      <c r="AI39" s="86"/>
    </row>
    <row r="40" spans="3:50" ht="27.75" customHeight="1" thickBot="1">
      <c r="C40" s="734"/>
      <c r="D40" s="710"/>
      <c r="E40" s="711"/>
      <c r="F40" s="59"/>
      <c r="G40" s="64">
        <f>G7</f>
        <v>0</v>
      </c>
      <c r="H40" s="729"/>
      <c r="I40" s="587"/>
      <c r="J40" s="587"/>
      <c r="K40" s="587"/>
      <c r="L40" s="587"/>
      <c r="M40" s="587"/>
      <c r="N40" s="587"/>
      <c r="O40" s="587"/>
      <c r="P40" s="587"/>
      <c r="Q40" s="587"/>
      <c r="R40" s="587"/>
      <c r="S40" s="587"/>
      <c r="T40" s="587"/>
      <c r="U40" s="587"/>
      <c r="V40" s="587"/>
      <c r="W40" s="587"/>
      <c r="X40" s="587"/>
      <c r="Y40" s="587"/>
      <c r="Z40" s="587"/>
      <c r="AA40" s="587"/>
      <c r="AB40" s="587"/>
      <c r="AC40" s="600"/>
      <c r="AD40" s="65">
        <v>3</v>
      </c>
      <c r="AE40" s="66" t="s">
        <v>47</v>
      </c>
      <c r="AF40" s="63"/>
      <c r="AG40" s="63"/>
      <c r="AH40" s="63"/>
      <c r="AI40" s="86"/>
    </row>
    <row r="41" spans="3:50" ht="13.5" customHeight="1">
      <c r="C41" s="712" t="s">
        <v>7</v>
      </c>
      <c r="D41" s="713"/>
      <c r="E41" s="714"/>
      <c r="F41" s="671">
        <f>IF($F$8="","",$F$8)</f>
        <v>0</v>
      </c>
      <c r="G41" s="672"/>
      <c r="H41" s="672"/>
      <c r="I41" s="672"/>
      <c r="J41" s="672"/>
      <c r="K41" s="672"/>
      <c r="L41" s="672"/>
      <c r="M41" s="672"/>
      <c r="N41" s="672"/>
      <c r="O41" s="672"/>
      <c r="P41" s="672"/>
      <c r="Q41" s="672"/>
      <c r="R41" s="672"/>
      <c r="S41" s="672"/>
      <c r="T41" s="750" t="s">
        <v>133</v>
      </c>
      <c r="U41" s="750"/>
      <c r="V41" s="750"/>
      <c r="W41" s="750"/>
      <c r="X41" s="750"/>
      <c r="Y41" s="750"/>
      <c r="Z41" s="751" t="s">
        <v>57</v>
      </c>
      <c r="AA41" s="751">
        <f>$AA$8</f>
        <v>0</v>
      </c>
      <c r="AB41" s="604" t="s">
        <v>58</v>
      </c>
      <c r="AC41" s="604" t="s">
        <v>59</v>
      </c>
      <c r="AD41" s="735">
        <v>4</v>
      </c>
      <c r="AE41" s="737" t="s">
        <v>48</v>
      </c>
      <c r="AF41" s="737"/>
      <c r="AG41" s="737"/>
      <c r="AH41" s="737"/>
      <c r="AI41" s="738"/>
    </row>
    <row r="42" spans="3:50" ht="13.5" customHeight="1" thickBot="1">
      <c r="C42" s="734"/>
      <c r="D42" s="710"/>
      <c r="E42" s="711"/>
      <c r="F42" s="673"/>
      <c r="G42" s="674"/>
      <c r="H42" s="674"/>
      <c r="I42" s="674"/>
      <c r="J42" s="674"/>
      <c r="K42" s="674"/>
      <c r="L42" s="674"/>
      <c r="M42" s="674"/>
      <c r="N42" s="674"/>
      <c r="O42" s="674"/>
      <c r="P42" s="674"/>
      <c r="Q42" s="674"/>
      <c r="R42" s="674"/>
      <c r="S42" s="674"/>
      <c r="T42" s="741" t="s">
        <v>134</v>
      </c>
      <c r="U42" s="741"/>
      <c r="V42" s="741"/>
      <c r="W42" s="741"/>
      <c r="X42" s="741"/>
      <c r="Y42" s="741"/>
      <c r="Z42" s="629"/>
      <c r="AA42" s="629"/>
      <c r="AB42" s="605"/>
      <c r="AC42" s="605"/>
      <c r="AD42" s="736"/>
      <c r="AE42" s="739"/>
      <c r="AF42" s="739"/>
      <c r="AG42" s="739"/>
      <c r="AH42" s="739"/>
      <c r="AI42" s="740"/>
    </row>
    <row r="43" spans="3:50" ht="13.5" customHeight="1">
      <c r="C43" s="712" t="s">
        <v>14</v>
      </c>
      <c r="D43" s="713"/>
      <c r="E43" s="714"/>
      <c r="F43" s="67" t="s">
        <v>15</v>
      </c>
      <c r="G43" s="742">
        <f>IF($G$10="","",$G$10)</f>
        <v>0</v>
      </c>
      <c r="H43" s="743"/>
      <c r="I43" s="743"/>
      <c r="J43" s="743"/>
      <c r="K43" s="743"/>
      <c r="L43" s="743"/>
      <c r="M43" s="743"/>
      <c r="N43" s="743"/>
      <c r="O43" s="743"/>
      <c r="P43" s="743"/>
      <c r="Q43" s="743"/>
      <c r="R43" s="743"/>
      <c r="S43" s="743"/>
      <c r="T43" s="743"/>
      <c r="U43" s="743"/>
      <c r="V43" s="743"/>
      <c r="W43" s="743"/>
      <c r="X43" s="743"/>
      <c r="Y43" s="743"/>
      <c r="Z43" s="744"/>
      <c r="AA43" s="583" t="s">
        <v>17</v>
      </c>
      <c r="AB43" s="661" t="s">
        <v>10</v>
      </c>
      <c r="AC43" s="661"/>
      <c r="AD43" s="655"/>
      <c r="AE43" s="655" t="s">
        <v>11</v>
      </c>
      <c r="AF43" s="655"/>
      <c r="AG43" s="68" t="s">
        <v>38</v>
      </c>
      <c r="AH43" s="655" t="s">
        <v>40</v>
      </c>
      <c r="AI43" s="748" t="s">
        <v>41</v>
      </c>
      <c r="AJ43" s="776"/>
      <c r="AU43" s="653"/>
      <c r="AV43" s="653"/>
      <c r="AW43" s="653"/>
      <c r="AX43" s="654"/>
    </row>
    <row r="44" spans="3:50" ht="13.5" customHeight="1" thickBot="1">
      <c r="C44" s="709" t="s">
        <v>6</v>
      </c>
      <c r="D44" s="710"/>
      <c r="E44" s="711"/>
      <c r="F44" s="69">
        <f>IF($F$11="","",$F$11)</f>
        <v>0</v>
      </c>
      <c r="G44" s="745"/>
      <c r="H44" s="746"/>
      <c r="I44" s="746"/>
      <c r="J44" s="746"/>
      <c r="K44" s="746"/>
      <c r="L44" s="746"/>
      <c r="M44" s="746"/>
      <c r="N44" s="746"/>
      <c r="O44" s="746"/>
      <c r="P44" s="746"/>
      <c r="Q44" s="746"/>
      <c r="R44" s="746"/>
      <c r="S44" s="746"/>
      <c r="T44" s="746"/>
      <c r="U44" s="746"/>
      <c r="V44" s="746"/>
      <c r="W44" s="746"/>
      <c r="X44" s="746"/>
      <c r="Y44" s="746"/>
      <c r="Z44" s="747"/>
      <c r="AA44" s="584"/>
      <c r="AB44" s="589"/>
      <c r="AC44" s="589"/>
      <c r="AD44" s="589"/>
      <c r="AE44" s="589"/>
      <c r="AF44" s="589"/>
      <c r="AG44" s="98" t="s">
        <v>39</v>
      </c>
      <c r="AH44" s="589"/>
      <c r="AI44" s="749"/>
      <c r="AJ44" s="776"/>
      <c r="AU44" s="653"/>
      <c r="AV44" s="653"/>
      <c r="AW44" s="653"/>
      <c r="AX44" s="654"/>
    </row>
    <row r="45" spans="3:50" ht="13.5" customHeight="1">
      <c r="C45" s="712" t="s">
        <v>14</v>
      </c>
      <c r="D45" s="713"/>
      <c r="E45" s="714"/>
      <c r="F45" s="71" t="s">
        <v>15</v>
      </c>
      <c r="G45" s="742">
        <f>IF($G$12="","",$G$12)</f>
        <v>0</v>
      </c>
      <c r="H45" s="743"/>
      <c r="I45" s="743"/>
      <c r="J45" s="743"/>
      <c r="K45" s="743"/>
      <c r="L45" s="743"/>
      <c r="M45" s="743"/>
      <c r="N45" s="743"/>
      <c r="O45" s="743"/>
      <c r="P45" s="743"/>
      <c r="Q45" s="743"/>
      <c r="R45" s="743"/>
      <c r="S45" s="743"/>
      <c r="T45" s="743"/>
      <c r="U45" s="743"/>
      <c r="V45" s="743"/>
      <c r="W45" s="743"/>
      <c r="X45" s="743"/>
      <c r="Y45" s="743"/>
      <c r="Z45" s="743"/>
      <c r="AA45" s="596" t="str">
        <f>IF(ISERROR(VLOOKUP(AJ45,【入力用】個人登録票!$A$21:$P$50,2,FALSE)),"",VLOOKUP(AJ45,【入力用】個人登録票!$A$21:$P$50,2,FALSE)) &amp; IF(ISERROR(VLOOKUP(AJ45,【入力用】個人登録票!$A$59:$P$127,2,FALSE)),"",VLOOKUP(AJ45,【入力用】個人登録票!$A$59:$P$127,2,FALSE))</f>
        <v/>
      </c>
      <c r="AB45" s="588" t="str">
        <f>IF(ISERROR(VLOOKUP(AJ45,【入力用】個人登録票!$A$21:$P$50,5,FALSE)),"",VLOOKUP(AJ45,【入力用】個人登録票!$A$21:$P$50,5,FALSE)) &amp; IF(ISERROR(VLOOKUP(AJ45,【入力用】個人登録票!$A$59:$P$127,5,FALSE)),"",VLOOKUP(AJ45,【入力用】個人登録票!$A$59:$P$127,5,FALSE))</f>
        <v/>
      </c>
      <c r="AC45" s="589"/>
      <c r="AD45" s="589"/>
      <c r="AE45" s="636" t="str">
        <f>TEXT(IF(ISERROR(VLOOKUP(AJ45,【入力用】個人登録票!$A$21:$P$50,12,FALSE)),"",VLOOKUP(AJ45,【入力用】個人登録票!$A$21:$P$50,12,FALSE)) &amp; IF(ISERROR(VLOOKUP(AJ45,【入力用】個人登録票!$A$59:$P$127,12,FALSE)),"",VLOOKUP(AJ45,【入力用】個人登録票!$A$59:$P$127,12,FALSE)),"yyyy/m/d")</f>
        <v/>
      </c>
      <c r="AF45" s="637"/>
      <c r="AG45" s="754" t="str">
        <f>IF(AA45="","",$F$8)</f>
        <v/>
      </c>
      <c r="AH45" s="634" t="str">
        <f>IF(ISERROR(VLOOKUP(AJ45,【入力用】個人登録票!$A$21:$Q$50,17,FALSE)),"",VLOOKUP(AJ45,【入力用】個人登録票!$A$21:$Q$50,17,FALSE)) &amp; IF(ISERROR(VLOOKUP(AJ45,【入力用】個人登録票!$A$59:$Q$127,17,FALSE)),"",VLOOKUP(AJ45,【入力用】個人登録票!$A$59:$Q$127,17,FALSE))</f>
        <v/>
      </c>
      <c r="AI45" s="669" t="str">
        <f>IF(ISERROR(VLOOKUP(AJ45,【入力用】個人登録票!$A$21:$P$50,16,FALSE)),"",VLOOKUP(AJ45,【入力用】個人登録票!$A$21:$P$50,16,FALSE)) &amp; IF(ISERROR(VLOOKUP(AJ45,【入力用】個人登録票!$A$59:$P$127,16,FALSE)),"",VLOOKUP(AJ45,【入力用】個人登録票!$A$59:$P$127,16,FALSE))</f>
        <v/>
      </c>
      <c r="AJ45" s="662" t="s">
        <v>403</v>
      </c>
      <c r="AK45" s="663" t="str">
        <f>IF(ISERROR(VLOOKUP(AJ45,【入力用】個人登録票!$A$21:$R$50,18,FALSE)),"",VLOOKUP(AJ45,【入力用】個人登録票!$A$21:$R$50,18,FALSE)) &amp; IF(ISERROR(VLOOKUP(AJ45,【入力用】個人登録票!$A$63:$R$127,18,FALSE)),"",VLOOKUP(AJ45,【入力用】個人登録票!$A$63:$R$127,18,FALSE))</f>
        <v/>
      </c>
    </row>
    <row r="46" spans="3:50" ht="13.5" customHeight="1">
      <c r="C46" s="618" t="s">
        <v>5</v>
      </c>
      <c r="D46" s="619"/>
      <c r="E46" s="620"/>
      <c r="F46" s="72">
        <f>IF($F$13="","",$F$13)</f>
        <v>0</v>
      </c>
      <c r="G46" s="752"/>
      <c r="H46" s="753"/>
      <c r="I46" s="753"/>
      <c r="J46" s="753"/>
      <c r="K46" s="753"/>
      <c r="L46" s="753"/>
      <c r="M46" s="753"/>
      <c r="N46" s="753"/>
      <c r="O46" s="753"/>
      <c r="P46" s="753"/>
      <c r="Q46" s="753"/>
      <c r="R46" s="753"/>
      <c r="S46" s="753"/>
      <c r="T46" s="753"/>
      <c r="U46" s="753"/>
      <c r="V46" s="753"/>
      <c r="W46" s="753"/>
      <c r="X46" s="753"/>
      <c r="Y46" s="753"/>
      <c r="Z46" s="753"/>
      <c r="AA46" s="597"/>
      <c r="AB46" s="589"/>
      <c r="AC46" s="589"/>
      <c r="AD46" s="589"/>
      <c r="AE46" s="638"/>
      <c r="AF46" s="639"/>
      <c r="AG46" s="754"/>
      <c r="AH46" s="635"/>
      <c r="AI46" s="670"/>
      <c r="AJ46" s="662"/>
      <c r="AK46" s="664"/>
    </row>
    <row r="47" spans="3:50" ht="13.5" customHeight="1">
      <c r="C47" s="706" t="s">
        <v>4</v>
      </c>
      <c r="D47" s="707"/>
      <c r="E47" s="708"/>
      <c r="F47" s="602">
        <f>IF($F$14="","",$F$14)</f>
        <v>0</v>
      </c>
      <c r="G47" s="602"/>
      <c r="H47" s="602"/>
      <c r="I47" s="602"/>
      <c r="J47" s="602"/>
      <c r="K47" s="602"/>
      <c r="L47" s="602"/>
      <c r="M47" s="602"/>
      <c r="N47" s="677" t="s">
        <v>135</v>
      </c>
      <c r="O47" s="677"/>
      <c r="P47" s="677"/>
      <c r="Q47" s="602">
        <f>IF($Q$14="","",$Q$14)</f>
        <v>0</v>
      </c>
      <c r="R47" s="602"/>
      <c r="S47" s="602"/>
      <c r="T47" s="602"/>
      <c r="U47" s="602"/>
      <c r="V47" s="602"/>
      <c r="W47" s="602"/>
      <c r="X47" s="602"/>
      <c r="Y47" s="602"/>
      <c r="Z47" s="603"/>
      <c r="AA47" s="596" t="str">
        <f>IF(ISERROR(VLOOKUP(AJ47,【入力用】個人登録票!$A$21:$P$50,2,FALSE)),"",VLOOKUP(AJ47,【入力用】個人登録票!$A$21:$P$50,2,FALSE)) &amp; IF(ISERROR(VLOOKUP(AJ47,【入力用】個人登録票!$A$59:$P$127,2,FALSE)),"",VLOOKUP(AJ47,【入力用】個人登録票!$A$59:$P$127,2,FALSE))</f>
        <v/>
      </c>
      <c r="AB47" s="588" t="str">
        <f>IF(ISERROR(VLOOKUP(AJ47,【入力用】個人登録票!$A$21:$P$50,5,FALSE)),"",VLOOKUP(AJ47,【入力用】個人登録票!$A$21:$P$50,5,FALSE)) &amp; IF(ISERROR(VLOOKUP(AJ47,【入力用】個人登録票!$A$59:$P$127,5,FALSE)),"",VLOOKUP(AJ47,【入力用】個人登録票!$A$59:$P$127,5,FALSE))</f>
        <v/>
      </c>
      <c r="AC47" s="589"/>
      <c r="AD47" s="589"/>
      <c r="AE47" s="636" t="str">
        <f>TEXT(IF(ISERROR(VLOOKUP(AJ47,【入力用】個人登録票!$A$21:$P$50,12,FALSE)),"",VLOOKUP(AJ47,【入力用】個人登録票!$A$21:$P$50,12,FALSE)) &amp; IF(ISERROR(VLOOKUP(AJ47,【入力用】個人登録票!$A$59:$P$127,12,FALSE)),"",VLOOKUP(AJ47,【入力用】個人登録票!$A$59:$P$127,12,FALSE)),"yyyy/m/d")</f>
        <v/>
      </c>
      <c r="AF47" s="637"/>
      <c r="AG47" s="754" t="str">
        <f>IF(AA47="","",$F$8)</f>
        <v/>
      </c>
      <c r="AH47" s="634" t="str">
        <f>IF(ISERROR(VLOOKUP(AJ47,【入力用】個人登録票!$A$21:$Q$50,17,FALSE)),"",VLOOKUP(AJ47,【入力用】個人登録票!$A$21:$Q$50,17,FALSE)) &amp; IF(ISERROR(VLOOKUP(AJ47,【入力用】個人登録票!$A$59:$Q$127,17,FALSE)),"",VLOOKUP(AJ47,【入力用】個人登録票!$A$59:$Q$127,17,FALSE))</f>
        <v/>
      </c>
      <c r="AI47" s="669" t="str">
        <f>IF(ISERROR(VLOOKUP(AJ47,【入力用】個人登録票!$A$21:$P$50,16,FALSE)),"",VLOOKUP(AJ47,【入力用】個人登録票!$A$21:$P$50,16,FALSE)) &amp; IF(ISERROR(VLOOKUP(AJ47,【入力用】個人登録票!$A$63:$P$127,16,FALSE)),"",VLOOKUP(AJ47,【入力用】個人登録票!$A$63:$P$127,16,FALSE))</f>
        <v/>
      </c>
      <c r="AJ47" s="662" t="s">
        <v>404</v>
      </c>
      <c r="AK47" s="663" t="str">
        <f>IF(ISERROR(VLOOKUP(AJ47,【入力用】個人登録票!$A$21:$R$50,18,FALSE)),"",VLOOKUP(AJ47,【入力用】個人登録票!$A$21:$R$50,18,FALSE)) &amp; IF(ISERROR(VLOOKUP(AJ47,【入力用】個人登録票!$A$63:$R$127,18,FALSE)),"",VLOOKUP(AJ47,【入力用】個人登録票!$A$63:$R$127,18,FALSE))</f>
        <v/>
      </c>
    </row>
    <row r="48" spans="3:50" ht="13.5" customHeight="1" thickBot="1">
      <c r="C48" s="709" t="s">
        <v>3</v>
      </c>
      <c r="D48" s="710"/>
      <c r="E48" s="711"/>
      <c r="F48" s="621"/>
      <c r="G48" s="621"/>
      <c r="H48" s="621"/>
      <c r="I48" s="621"/>
      <c r="J48" s="621"/>
      <c r="K48" s="621"/>
      <c r="L48" s="621"/>
      <c r="M48" s="621"/>
      <c r="N48" s="717" t="s">
        <v>136</v>
      </c>
      <c r="O48" s="717"/>
      <c r="P48" s="717"/>
      <c r="Q48" s="621">
        <f>IF($Q$15="","",$Q$15)</f>
        <v>0</v>
      </c>
      <c r="R48" s="621"/>
      <c r="S48" s="621"/>
      <c r="T48" s="621"/>
      <c r="U48" s="621"/>
      <c r="V48" s="621"/>
      <c r="W48" s="621"/>
      <c r="X48" s="621"/>
      <c r="Y48" s="621"/>
      <c r="Z48" s="622"/>
      <c r="AA48" s="597"/>
      <c r="AB48" s="589"/>
      <c r="AC48" s="589"/>
      <c r="AD48" s="589"/>
      <c r="AE48" s="638"/>
      <c r="AF48" s="639"/>
      <c r="AG48" s="754"/>
      <c r="AH48" s="635"/>
      <c r="AI48" s="670"/>
      <c r="AJ48" s="662"/>
      <c r="AK48" s="664"/>
    </row>
    <row r="49" spans="1:37" ht="13.5" customHeight="1">
      <c r="C49" s="712" t="s">
        <v>14</v>
      </c>
      <c r="D49" s="713"/>
      <c r="E49" s="714"/>
      <c r="F49" s="715">
        <f>IF($F$16="","",$F$16)</f>
        <v>0</v>
      </c>
      <c r="G49" s="715"/>
      <c r="H49" s="715"/>
      <c r="I49" s="715"/>
      <c r="J49" s="715"/>
      <c r="K49" s="715"/>
      <c r="L49" s="715"/>
      <c r="M49" s="715"/>
      <c r="N49" s="612" t="s">
        <v>64</v>
      </c>
      <c r="O49" s="613"/>
      <c r="P49" s="614"/>
      <c r="Q49" s="715">
        <f>IF($Q$16="","",$Q$16)</f>
        <v>0</v>
      </c>
      <c r="R49" s="715"/>
      <c r="S49" s="715"/>
      <c r="T49" s="715"/>
      <c r="U49" s="715"/>
      <c r="V49" s="715"/>
      <c r="W49" s="715"/>
      <c r="X49" s="715"/>
      <c r="Y49" s="715"/>
      <c r="Z49" s="716"/>
      <c r="AA49" s="596" t="str">
        <f>IF(ISERROR(VLOOKUP(AJ49,【入力用】個人登録票!$A$21:$P$50,2,FALSE)),"",VLOOKUP(AJ49,【入力用】個人登録票!$A$21:$P$50,2,FALSE)) &amp; IF(ISERROR(VLOOKUP(AJ49,【入力用】個人登録票!$A$59:$P$127,2,FALSE)),"",VLOOKUP(AJ49,【入力用】個人登録票!$A$59:$P$127,2,FALSE))</f>
        <v/>
      </c>
      <c r="AB49" s="588" t="str">
        <f>IF(ISERROR(VLOOKUP(AJ49,【入力用】個人登録票!$A$21:$P$50,5,FALSE)),"",VLOOKUP(AJ49,【入力用】個人登録票!$A$21:$P$50,5,FALSE)) &amp; IF(ISERROR(VLOOKUP(AJ49,【入力用】個人登録票!$A$59:$P$127,5,FALSE)),"",VLOOKUP(AJ49,【入力用】個人登録票!$A$59:$P$127,5,FALSE))</f>
        <v/>
      </c>
      <c r="AC49" s="589"/>
      <c r="AD49" s="589"/>
      <c r="AE49" s="636" t="str">
        <f>TEXT(IF(ISERROR(VLOOKUP(AJ49,【入力用】個人登録票!$A$21:$P$50,12,FALSE)),"",VLOOKUP(AJ49,【入力用】個人登録票!$A$21:$P$50,12,FALSE)) &amp; IF(ISERROR(VLOOKUP(AJ49,【入力用】個人登録票!$A$59:$P$127,12,FALSE)),"",VLOOKUP(AJ49,【入力用】個人登録票!$A$59:$P$127,12,FALSE)),"yyyy/m/d")</f>
        <v/>
      </c>
      <c r="AF49" s="637"/>
      <c r="AG49" s="754" t="str">
        <f>IF(AA49="","",$F$8)</f>
        <v/>
      </c>
      <c r="AH49" s="634" t="str">
        <f>IF(ISERROR(VLOOKUP(AJ49,【入力用】個人登録票!$A$21:$Q$50,17,FALSE)),"",VLOOKUP(AJ49,【入力用】個人登録票!$A$21:$Q$50,17,FALSE)) &amp; IF(ISERROR(VLOOKUP(AJ49,【入力用】個人登録票!$A$59:$Q$127,17,FALSE)),"",VLOOKUP(AJ49,【入力用】個人登録票!$A$59:$Q$127,17,FALSE))</f>
        <v/>
      </c>
      <c r="AI49" s="669" t="str">
        <f>IF(ISERROR(VLOOKUP(AJ49,【入力用】個人登録票!$A$21:$P$50,16,FALSE)),"",VLOOKUP(AJ49,【入力用】個人登録票!$A$21:$P$50,16,FALSE)) &amp; IF(ISERROR(VLOOKUP(AJ49,【入力用】個人登録票!$A$63:$P$127,16,FALSE)),"",VLOOKUP(AJ49,【入力用】個人登録票!$A$63:$P$127,16,FALSE))</f>
        <v/>
      </c>
      <c r="AJ49" s="662" t="s">
        <v>405</v>
      </c>
      <c r="AK49" s="663" t="str">
        <f>IF(ISERROR(VLOOKUP(AJ49,【入力用】個人登録票!$A$21:$R$50,18,FALSE)),"",VLOOKUP(AJ49,【入力用】個人登録票!$A$21:$R$50,18,FALSE)) &amp; IF(ISERROR(VLOOKUP(AJ49,【入力用】個人登録票!$A$63:$R$127,18,FALSE)),"",VLOOKUP(AJ49,【入力用】個人登録票!$A$63:$R$127,18,FALSE))</f>
        <v/>
      </c>
    </row>
    <row r="50" spans="1:37" ht="13.5" customHeight="1">
      <c r="C50" s="618" t="s">
        <v>2</v>
      </c>
      <c r="D50" s="619"/>
      <c r="E50" s="620"/>
      <c r="F50" s="602"/>
      <c r="G50" s="602"/>
      <c r="H50" s="602"/>
      <c r="I50" s="602"/>
      <c r="J50" s="602"/>
      <c r="K50" s="602"/>
      <c r="L50" s="602"/>
      <c r="M50" s="602"/>
      <c r="N50" s="615"/>
      <c r="O50" s="616"/>
      <c r="P50" s="617"/>
      <c r="Q50" s="602" t="str">
        <f>IF(【入力用】日本協会登録用紙!Q17="","",【入力用】日本協会登録用紙!Q17)</f>
        <v/>
      </c>
      <c r="R50" s="602"/>
      <c r="S50" s="602"/>
      <c r="T50" s="602"/>
      <c r="U50" s="602"/>
      <c r="V50" s="602"/>
      <c r="W50" s="602"/>
      <c r="X50" s="602"/>
      <c r="Y50" s="602"/>
      <c r="Z50" s="603"/>
      <c r="AA50" s="597"/>
      <c r="AB50" s="589"/>
      <c r="AC50" s="589"/>
      <c r="AD50" s="589"/>
      <c r="AE50" s="638"/>
      <c r="AF50" s="639"/>
      <c r="AG50" s="754"/>
      <c r="AH50" s="635"/>
      <c r="AI50" s="670"/>
      <c r="AJ50" s="662"/>
      <c r="AK50" s="664"/>
    </row>
    <row r="51" spans="1:37" ht="13.5" customHeight="1">
      <c r="C51" s="769" t="s">
        <v>17</v>
      </c>
      <c r="D51" s="770"/>
      <c r="E51" s="589" t="s">
        <v>10</v>
      </c>
      <c r="F51" s="589"/>
      <c r="G51" s="589" t="s">
        <v>11</v>
      </c>
      <c r="H51" s="589"/>
      <c r="I51" s="632" t="s">
        <v>38</v>
      </c>
      <c r="J51" s="632"/>
      <c r="K51" s="632"/>
      <c r="L51" s="632"/>
      <c r="M51" s="632"/>
      <c r="N51" s="632"/>
      <c r="O51" s="589" t="s">
        <v>40</v>
      </c>
      <c r="P51" s="589"/>
      <c r="Q51" s="589"/>
      <c r="R51" s="589"/>
      <c r="S51" s="589"/>
      <c r="T51" s="589"/>
      <c r="U51" s="589"/>
      <c r="V51" s="589"/>
      <c r="W51" s="589" t="s">
        <v>41</v>
      </c>
      <c r="X51" s="589"/>
      <c r="Y51" s="589"/>
      <c r="Z51" s="623"/>
      <c r="AA51" s="596" t="str">
        <f>IF(ISERROR(VLOOKUP(AJ51,【入力用】個人登録票!$A$21:$P$50,2,FALSE)),"",VLOOKUP(AJ51,【入力用】個人登録票!$A$21:$P$50,2,FALSE)) &amp; IF(ISERROR(VLOOKUP(AJ51,【入力用】個人登録票!$A$59:$P$127,2,FALSE)),"",VLOOKUP(AJ51,【入力用】個人登録票!$A$59:$P$127,2,FALSE))</f>
        <v/>
      </c>
      <c r="AB51" s="588" t="str">
        <f>IF(ISERROR(VLOOKUP(AJ51,【入力用】個人登録票!$A$21:$P$50,5,FALSE)),"",VLOOKUP(AJ51,【入力用】個人登録票!$A$21:$P$50,5,FALSE)) &amp; IF(ISERROR(VLOOKUP(AJ51,【入力用】個人登録票!$A$59:$P$127,5,FALSE)),"",VLOOKUP(AJ51,【入力用】個人登録票!$A$59:$P$127,5,FALSE))</f>
        <v/>
      </c>
      <c r="AC51" s="589"/>
      <c r="AD51" s="589"/>
      <c r="AE51" s="636" t="str">
        <f>TEXT(IF(ISERROR(VLOOKUP(AJ51,【入力用】個人登録票!$A$21:$P$50,12,FALSE)),"",VLOOKUP(AJ51,【入力用】個人登録票!$A$21:$P$50,12,FALSE)) &amp; IF(ISERROR(VLOOKUP(AJ51,【入力用】個人登録票!$A$59:$P$127,12,FALSE)),"",VLOOKUP(AJ51,【入力用】個人登録票!$A$59:$P$127,12,FALSE)),"yyyy/m/d")</f>
        <v/>
      </c>
      <c r="AF51" s="637"/>
      <c r="AG51" s="754" t="str">
        <f>IF(AA51="","",$F$8)</f>
        <v/>
      </c>
      <c r="AH51" s="634" t="str">
        <f>IF(ISERROR(VLOOKUP(AJ51,【入力用】個人登録票!$A$21:$Q$50,17,FALSE)),"",VLOOKUP(AJ51,【入力用】個人登録票!$A$21:$Q$50,17,FALSE)) &amp; IF(ISERROR(VLOOKUP(AJ51,【入力用】個人登録票!$A$59:$Q$127,17,FALSE)),"",VLOOKUP(AJ51,【入力用】個人登録票!$A$59:$Q$127,17,FALSE))</f>
        <v/>
      </c>
      <c r="AI51" s="669" t="str">
        <f>IF(ISERROR(VLOOKUP(AJ51,【入力用】個人登録票!$A$21:$P$50,16,FALSE)),"",VLOOKUP(AJ51,【入力用】個人登録票!$A$21:$P$50,16,FALSE)) &amp; IF(ISERROR(VLOOKUP(AJ51,【入力用】個人登録票!$A$63:$P$127,16,FALSE)),"",VLOOKUP(AJ51,【入力用】個人登録票!$A$63:$P$127,16,FALSE))</f>
        <v/>
      </c>
      <c r="AJ51" s="662" t="s">
        <v>406</v>
      </c>
      <c r="AK51" s="663" t="str">
        <f>IF(ISERROR(VLOOKUP(AJ51,【入力用】個人登録票!$A$21:$R$50,18,FALSE)),"",VLOOKUP(AJ51,【入力用】個人登録票!$A$21:$R$50,18,FALSE)) &amp; IF(ISERROR(VLOOKUP(AJ51,【入力用】個人登録票!$A$63:$R$127,18,FALSE)),"",VLOOKUP(AJ51,【入力用】個人登録票!$A$63:$R$127,18,FALSE))</f>
        <v/>
      </c>
    </row>
    <row r="52" spans="1:37" ht="13.5" customHeight="1">
      <c r="C52" s="771"/>
      <c r="D52" s="772"/>
      <c r="E52" s="589"/>
      <c r="F52" s="589"/>
      <c r="G52" s="589"/>
      <c r="H52" s="589"/>
      <c r="I52" s="631" t="s">
        <v>39</v>
      </c>
      <c r="J52" s="631"/>
      <c r="K52" s="631"/>
      <c r="L52" s="631"/>
      <c r="M52" s="631"/>
      <c r="N52" s="631"/>
      <c r="O52" s="589"/>
      <c r="P52" s="589"/>
      <c r="Q52" s="589"/>
      <c r="R52" s="589"/>
      <c r="S52" s="589"/>
      <c r="T52" s="589"/>
      <c r="U52" s="589"/>
      <c r="V52" s="589"/>
      <c r="W52" s="589"/>
      <c r="X52" s="589"/>
      <c r="Y52" s="589"/>
      <c r="Z52" s="623"/>
      <c r="AA52" s="597"/>
      <c r="AB52" s="589"/>
      <c r="AC52" s="589"/>
      <c r="AD52" s="589"/>
      <c r="AE52" s="638"/>
      <c r="AF52" s="639"/>
      <c r="AG52" s="754"/>
      <c r="AH52" s="635"/>
      <c r="AI52" s="670"/>
      <c r="AJ52" s="662"/>
      <c r="AK52" s="664"/>
    </row>
    <row r="53" spans="1:37" ht="27" customHeight="1">
      <c r="A53" s="75" t="s">
        <v>402</v>
      </c>
      <c r="B53" s="81" t="str">
        <f>IF(ISERROR(VLOOKUP(A53,【入力用】個人登録票!$A$21:$R$50,18,FALSE)),"",VLOOKUP(A53,【入力用】個人登録票!$A$21:$R$50,18,FALSE)) &amp; IF(ISERROR(VLOOKUP(A53,【入力用】個人登録票!$A$59:$R$127,18,FALSE)),"",VLOOKUP(A53,【入力用】個人登録票!$A$59:$R$127,18,FALSE))</f>
        <v/>
      </c>
      <c r="C53" s="755" t="str">
        <f>IF(ISERROR(VLOOKUP(A53,【入力用】個人登録票!$A$21:$P$50,2,FALSE)),"",VLOOKUP(A53,【入力用】個人登録票!$A$21:$P$50,2,FALSE)) &amp; IF(ISERROR(VLOOKUP(A53,【入力用】個人登録票!$A$59:$P$127,2,FALSE)),"",VLOOKUP(A53,【入力用】個人登録票!$A$59:$P$127,2,FALSE))</f>
        <v/>
      </c>
      <c r="D53" s="756"/>
      <c r="E53" s="606" t="str">
        <f>IF(ISERROR(VLOOKUP(A53,【入力用】個人登録票!$A$21:$P$50,5,FALSE)),"",VLOOKUP(A53,【入力用】個人登録票!$A$21:$P$50,5,FALSE)) &amp; IF(ISERROR(VLOOKUP(A53,【入力用】個人登録票!$A$59:$P$127,5,FALSE)),"",VLOOKUP(A53,【入力用】個人登録票!$A$59:$P$127,5,FALSE))</f>
        <v/>
      </c>
      <c r="F53" s="607"/>
      <c r="G53" s="633" t="str">
        <f>TEXT(IF(ISERROR(VLOOKUP(A53,【入力用】個人登録票!$A$21:$P$50,12,FALSE)),"",VLOOKUP(A53,【入力用】個人登録票!$A$21:$P$50,12,FALSE)) &amp; IF(ISERROR(VLOOKUP(A53,【入力用】個人登録票!$A$59:$P$127,12,FALSE)),"",VLOOKUP(A53,【入力用】個人登録票!$A$59:$P$127,12,FALSE)),"yyyy/m/d")</f>
        <v/>
      </c>
      <c r="H53" s="633"/>
      <c r="I53" s="611" t="str">
        <f>IF(C53="","",$F$8)</f>
        <v/>
      </c>
      <c r="J53" s="611"/>
      <c r="K53" s="611"/>
      <c r="L53" s="611"/>
      <c r="M53" s="611"/>
      <c r="N53" s="611"/>
      <c r="O53" s="646" t="str">
        <f>IF(ISERROR(VLOOKUP(A53,【入力用】個人登録票!$A$21:$Q$50,17,FALSE)),"",VLOOKUP(A53,【入力用】個人登録票!$A$21:$Q$50,17,FALSE)) &amp; IF(ISERROR(VLOOKUP(A53,【入力用】個人登録票!$A$59:$Q$127,17,FALSE)),"",VLOOKUP(A53,【入力用】個人登録票!$A$59:$Q$127,17,FALSE))</f>
        <v/>
      </c>
      <c r="P53" s="647"/>
      <c r="Q53" s="647"/>
      <c r="R53" s="647"/>
      <c r="S53" s="647"/>
      <c r="T53" s="647"/>
      <c r="U53" s="647"/>
      <c r="V53" s="648"/>
      <c r="W53" s="686" t="str">
        <f>IF(ISERROR(VLOOKUP(A53,【入力用】個人登録票!$A$21:$P$50,16,FALSE)),"",VLOOKUP(A53,【入力用】個人登録票!$A$21:$P$50,16,FALSE)) &amp; IF(ISERROR(VLOOKUP(A53,【入力用】個人登録票!$A$59:$P$127,16,FALSE)),"",VLOOKUP(A53,【入力用】個人登録票!$A$59:$P$127,16,FALSE))</f>
        <v/>
      </c>
      <c r="X53" s="687"/>
      <c r="Y53" s="687"/>
      <c r="Z53" s="688"/>
      <c r="AA53" s="79" t="str">
        <f>IF(ISERROR(VLOOKUP(AJ53,【入力用】個人登録票!$A$21:$P$50,2,FALSE)),"",VLOOKUP(AJ53,【入力用】個人登録票!$A$21:$P$50,2,FALSE)) &amp; IF(ISERROR(VLOOKUP(AJ53,【入力用】個人登録票!$A$59:$P$127,2,FALSE)),"",VLOOKUP(AJ53,【入力用】個人登録票!$A$59:$P$127,2,FALSE))</f>
        <v/>
      </c>
      <c r="AB53" s="606" t="str">
        <f>IF(ISERROR(VLOOKUP(AJ53,【入力用】個人登録票!$A$21:$P$50,5,FALSE)),"",VLOOKUP(AJ53,【入力用】個人登録票!$A$21:$P$50,5,FALSE)) &amp; IF(ISERROR(VLOOKUP(AJ53,【入力用】個人登録票!$A$59:$P$127,5,FALSE)),"",VLOOKUP(AJ53,【入力用】個人登録票!$A$59:$P$127,5,FALSE))</f>
        <v/>
      </c>
      <c r="AC53" s="649"/>
      <c r="AD53" s="607"/>
      <c r="AE53" s="644" t="str">
        <f>TEXT(IF(ISERROR(VLOOKUP(AJ53,【入力用】個人登録票!$A$21:$P$50,12,FALSE)),"",VLOOKUP(AJ53,【入力用】個人登録票!$A$21:$P$50,12,FALSE)) &amp; IF(ISERROR(VLOOKUP(AJ53,【入力用】個人登録票!$A$59:$P$127,12,FALSE)),"",VLOOKUP(AJ53,【入力用】個人登録票!$A$59:$P$127,12,FALSE)),"yyyy/m/d")</f>
        <v/>
      </c>
      <c r="AF53" s="645"/>
      <c r="AG53" s="156" t="str">
        <f t="shared" ref="AG53:AG64" si="2">IF(AA53="","",$F$8)</f>
        <v/>
      </c>
      <c r="AH53" s="100" t="str">
        <f>IF(ISERROR(VLOOKUP(AJ53,【入力用】個人登録票!$A$21:$Q$50,17,FALSE)),"",VLOOKUP(AJ53,【入力用】個人登録票!$A$21:$Q$50,17,FALSE)) &amp; IF(ISERROR(VLOOKUP(AJ53,【入力用】個人登録票!$A$59:$Q$127,17,FALSE)),"",VLOOKUP(AJ53,【入力用】個人登録票!$A$59:$Q$127,17,FALSE))</f>
        <v/>
      </c>
      <c r="AI53" s="80" t="str">
        <f>IF(ISERROR(VLOOKUP(AJ53,【入力用】個人登録票!$A$21:$P$50,16,FALSE)),"",VLOOKUP(AJ53,【入力用】個人登録票!$A$21:$P$50,16,FALSE)) &amp; IF(ISERROR(VLOOKUP(AJ53,【入力用】個人登録票!$A$59:$P$127,16,FALSE)),"",VLOOKUP(AJ53,【入力用】個人登録票!$A$59:$P$127,16,FALSE))</f>
        <v/>
      </c>
      <c r="AJ53" s="101" t="s">
        <v>407</v>
      </c>
      <c r="AK53" s="102" t="str">
        <f>IF(ISERROR(VLOOKUP(AJ53,【入力用】個人登録票!$A$21:$R$50,18,FALSE)),"",VLOOKUP(AJ53,【入力用】個人登録票!$A$21:$R$50,18,FALSE)) &amp; IF(ISERROR(VLOOKUP(AJ53,【入力用】個人登録票!$A$63:$R$127,18,FALSE)),"",VLOOKUP(AJ53,【入力用】個人登録票!$A$63:$R$127,18,FALSE))</f>
        <v/>
      </c>
    </row>
    <row r="54" spans="1:37" ht="27" customHeight="1">
      <c r="A54" s="75" t="s">
        <v>192</v>
      </c>
      <c r="B54" s="81" t="str">
        <f>IF(ISERROR(VLOOKUP(A54,【入力用】個人登録票!$A$21:$R$50,18,FALSE)),"",VLOOKUP(A54,【入力用】個人登録票!$A$21:$R$50,18,FALSE)) &amp; IF(ISERROR(VLOOKUP(A54,【入力用】個人登録票!$A$59:$R$127,18,FALSE)),"",VLOOKUP(A54,【入力用】個人登録票!$A$59:$R$127,18,FALSE))</f>
        <v/>
      </c>
      <c r="C54" s="755" t="str">
        <f>IF(ISERROR(VLOOKUP(A54,【入力用】個人登録票!$A$21:$P$50,2,FALSE)),"",VLOOKUP(A54,【入力用】個人登録票!$A$21:$P$50,2,FALSE)) &amp; IF(ISERROR(VLOOKUP(A54,【入力用】個人登録票!$A$59:$P$127,2,FALSE)),"",VLOOKUP(A54,【入力用】個人登録票!$A$59:$P$127,2,FALSE))</f>
        <v/>
      </c>
      <c r="D54" s="756"/>
      <c r="E54" s="606" t="str">
        <f>IF(ISERROR(VLOOKUP(A54,【入力用】個人登録票!$A$21:$P$50,5,FALSE)),"",VLOOKUP(A54,【入力用】個人登録票!$A$21:$P$50,5,FALSE)) &amp; IF(ISERROR(VLOOKUP(A54,【入力用】個人登録票!$A$59:$P$127,5,FALSE)),"",VLOOKUP(A54,【入力用】個人登録票!$A$59:$P$127,5,FALSE))</f>
        <v/>
      </c>
      <c r="F54" s="607"/>
      <c r="G54" s="633" t="str">
        <f>TEXT(IF(ISERROR(VLOOKUP(A54,【入力用】個人登録票!$A$21:$P$50,12,FALSE)),"",VLOOKUP(A54,【入力用】個人登録票!$A$21:$P$50,12,FALSE)) &amp; IF(ISERROR(VLOOKUP(A54,【入力用】個人登録票!$A$59:$P$127,12,FALSE)),"",VLOOKUP(A54,【入力用】個人登録票!$A$59:$P$127,12,FALSE)),"yyyy/m/d")</f>
        <v/>
      </c>
      <c r="H54" s="633"/>
      <c r="I54" s="611" t="str">
        <f>IF(C54="","",$F$8)</f>
        <v/>
      </c>
      <c r="J54" s="611"/>
      <c r="K54" s="611"/>
      <c r="L54" s="611"/>
      <c r="M54" s="611"/>
      <c r="N54" s="611"/>
      <c r="O54" s="646" t="str">
        <f>IF(ISERROR(VLOOKUP(A54,【入力用】個人登録票!$A$21:$Q$50,17,FALSE)),"",VLOOKUP(A54,【入力用】個人登録票!$A$21:$Q$50,17,FALSE)) &amp; IF(ISERROR(VLOOKUP(A54,【入力用】個人登録票!$A$59:$Q$127,17,FALSE)),"",VLOOKUP(A54,【入力用】個人登録票!$A$59:$Q$127,17,FALSE))</f>
        <v/>
      </c>
      <c r="P54" s="647"/>
      <c r="Q54" s="647"/>
      <c r="R54" s="647"/>
      <c r="S54" s="647"/>
      <c r="T54" s="647"/>
      <c r="U54" s="647"/>
      <c r="V54" s="648"/>
      <c r="W54" s="686" t="str">
        <f>IF(ISERROR(VLOOKUP(A54,【入力用】個人登録票!$A$21:$P$50,16,FALSE)),"",VLOOKUP(A54,【入力用】個人登録票!$A$21:$P$50,16,FALSE)) &amp; IF(ISERROR(VLOOKUP(A54,【入力用】個人登録票!$A$59:$P$127,16,FALSE)),"",VLOOKUP(A54,【入力用】個人登録票!$A$59:$P$127,16,FALSE))</f>
        <v/>
      </c>
      <c r="X54" s="687"/>
      <c r="Y54" s="687"/>
      <c r="Z54" s="688"/>
      <c r="AA54" s="79" t="str">
        <f>IF(ISERROR(VLOOKUP(AJ54,【入力用】個人登録票!$A$21:$P$50,2,FALSE)),"",VLOOKUP(AJ54,【入力用】個人登録票!$A$21:$P$50,2,FALSE)) &amp; IF(ISERROR(VLOOKUP(AJ54,【入力用】個人登録票!$A$59:$P$127,2,FALSE)),"",VLOOKUP(AJ54,【入力用】個人登録票!$A$59:$P$127,2,FALSE))</f>
        <v/>
      </c>
      <c r="AB54" s="606" t="str">
        <f>IF(ISERROR(VLOOKUP(AJ54,【入力用】個人登録票!$A$21:$P$50,5,FALSE)),"",VLOOKUP(AJ54,【入力用】個人登録票!$A$21:$P$50,5,FALSE)) &amp; IF(ISERROR(VLOOKUP(AJ54,【入力用】個人登録票!$A$59:$P$127,5,FALSE)),"",VLOOKUP(AJ54,【入力用】個人登録票!$A$59:$P$127,5,FALSE))</f>
        <v/>
      </c>
      <c r="AC54" s="649"/>
      <c r="AD54" s="607"/>
      <c r="AE54" s="644" t="str">
        <f>TEXT(IF(ISERROR(VLOOKUP(AJ54,【入力用】個人登録票!$A$21:$P$50,12,FALSE)),"",VLOOKUP(AJ54,【入力用】個人登録票!$A$21:$P$50,12,FALSE)) &amp; IF(ISERROR(VLOOKUP(AJ54,【入力用】個人登録票!$A$59:$P$127,12,FALSE)),"",VLOOKUP(AJ54,【入力用】個人登録票!$A$59:$P$127,12,FALSE)),"yyyy/m/d")</f>
        <v/>
      </c>
      <c r="AF54" s="645"/>
      <c r="AG54" s="156" t="str">
        <f t="shared" si="2"/>
        <v/>
      </c>
      <c r="AH54" s="100" t="str">
        <f>IF(ISERROR(VLOOKUP(AJ54,【入力用】個人登録票!$A$21:$Q$50,17,FALSE)),"",VLOOKUP(AJ54,【入力用】個人登録票!$A$21:$Q$50,17,FALSE)) &amp; IF(ISERROR(VLOOKUP(AJ54,【入力用】個人登録票!$A$59:$Q$127,17,FALSE)),"",VLOOKUP(AJ54,【入力用】個人登録票!$A$59:$Q$127,17,FALSE))</f>
        <v/>
      </c>
      <c r="AI54" s="80" t="str">
        <f>IF(ISERROR(VLOOKUP(AJ54,【入力用】個人登録票!$A$21:$P$50,16,FALSE)),"",VLOOKUP(AJ54,【入力用】個人登録票!$A$21:$P$50,16,FALSE)) &amp; IF(ISERROR(VLOOKUP(AJ54,【入力用】個人登録票!$A$59:$P$127,16,FALSE)),"",VLOOKUP(AJ54,【入力用】個人登録票!$A$59:$P$127,16,FALSE))</f>
        <v/>
      </c>
      <c r="AJ54" s="101" t="s">
        <v>408</v>
      </c>
      <c r="AK54" s="102" t="str">
        <f>IF(ISERROR(VLOOKUP(AJ54,【入力用】個人登録票!$A$21:$R$50,18,FALSE)),"",VLOOKUP(AJ54,【入力用】個人登録票!$A$21:$R$50,18,FALSE)) &amp; IF(ISERROR(VLOOKUP(AJ54,【入力用】個人登録票!$A$63:$R$127,18,FALSE)),"",VLOOKUP(AJ54,【入力用】個人登録票!$A$63:$R$127,18,FALSE))</f>
        <v/>
      </c>
    </row>
    <row r="55" spans="1:37" ht="27" customHeight="1">
      <c r="A55" s="75" t="s">
        <v>193</v>
      </c>
      <c r="B55" s="81" t="str">
        <f>IF(ISERROR(VLOOKUP(A55,【入力用】個人登録票!$A$21:$R$50,18,FALSE)),"",VLOOKUP(A55,【入力用】個人登録票!$A$21:$R$50,18,FALSE)) &amp; IF(ISERROR(VLOOKUP(A55,【入力用】個人登録票!$A$59:$R$127,18,FALSE)),"",VLOOKUP(A55,【入力用】個人登録票!$A$59:$R$127,18,FALSE))</f>
        <v/>
      </c>
      <c r="C55" s="755" t="str">
        <f>IF(ISERROR(VLOOKUP(A55,【入力用】個人登録票!$A$21:$P$50,2,FALSE)),"",VLOOKUP(A55,【入力用】個人登録票!$A$21:$P$50,2,FALSE)) &amp; IF(ISERROR(VLOOKUP(A55,【入力用】個人登録票!$A$59:$P$127,2,FALSE)),"",VLOOKUP(A55,【入力用】個人登録票!$A$59:$P$127,2,FALSE))</f>
        <v/>
      </c>
      <c r="D55" s="756"/>
      <c r="E55" s="606" t="str">
        <f>IF(ISERROR(VLOOKUP(A55,【入力用】個人登録票!$A$21:$P$50,5,FALSE)),"",VLOOKUP(A55,【入力用】個人登録票!$A$21:$P$50,5,FALSE)) &amp; IF(ISERROR(VLOOKUP(A55,【入力用】個人登録票!$A$59:$P$127,5,FALSE)),"",VLOOKUP(A55,【入力用】個人登録票!$A$59:$P$127,5,FALSE))</f>
        <v/>
      </c>
      <c r="F55" s="607"/>
      <c r="G55" s="633" t="str">
        <f>TEXT(IF(ISERROR(VLOOKUP(A55,【入力用】個人登録票!$A$21:$P$50,12,FALSE)),"",VLOOKUP(A55,【入力用】個人登録票!$A$21:$P$50,12,FALSE)) &amp; IF(ISERROR(VLOOKUP(A55,【入力用】個人登録票!$A$59:$P$127,12,FALSE)),"",VLOOKUP(A55,【入力用】個人登録票!$A$59:$P$127,12,FALSE)),"yyyy/m/d")</f>
        <v/>
      </c>
      <c r="H55" s="633"/>
      <c r="I55" s="754" t="str">
        <f t="shared" ref="I55:I64" si="3">IF(C55="","",$F$8)</f>
        <v/>
      </c>
      <c r="J55" s="754"/>
      <c r="K55" s="754"/>
      <c r="L55" s="754"/>
      <c r="M55" s="754"/>
      <c r="N55" s="754"/>
      <c r="O55" s="646" t="str">
        <f>IF(ISERROR(VLOOKUP(A55,【入力用】個人登録票!$A$21:$Q$50,17,FALSE)),"",VLOOKUP(A55,【入力用】個人登録票!$A$21:$Q$50,17,FALSE)) &amp; IF(ISERROR(VLOOKUP(A55,【入力用】個人登録票!$A$59:$Q$127,17,FALSE)),"",VLOOKUP(A55,【入力用】個人登録票!$A$59:$Q$127,17,FALSE))</f>
        <v/>
      </c>
      <c r="P55" s="647"/>
      <c r="Q55" s="647"/>
      <c r="R55" s="647"/>
      <c r="S55" s="647"/>
      <c r="T55" s="647"/>
      <c r="U55" s="647"/>
      <c r="V55" s="648"/>
      <c r="W55" s="686" t="str">
        <f>IF(ISERROR(VLOOKUP(A55,【入力用】個人登録票!$A$21:$P$50,16,FALSE)),"",VLOOKUP(A55,【入力用】個人登録票!$A$21:$P$50,16,FALSE)) &amp; IF(ISERROR(VLOOKUP(A55,【入力用】個人登録票!$A$59:$P$127,16,FALSE)),"",VLOOKUP(A55,【入力用】個人登録票!$A$59:$P$127,16,FALSE))</f>
        <v/>
      </c>
      <c r="X55" s="687"/>
      <c r="Y55" s="687"/>
      <c r="Z55" s="688"/>
      <c r="AA55" s="79" t="str">
        <f>IF(ISERROR(VLOOKUP(AJ55,【入力用】個人登録票!$A$21:$P$50,2,FALSE)),"",VLOOKUP(AJ55,【入力用】個人登録票!$A$21:$P$50,2,FALSE)) &amp; IF(ISERROR(VLOOKUP(AJ55,【入力用】個人登録票!$A$59:$P$127,2,FALSE)),"",VLOOKUP(AJ55,【入力用】個人登録票!$A$59:$P$127,2,FALSE))</f>
        <v/>
      </c>
      <c r="AB55" s="606" t="str">
        <f>IF(ISERROR(VLOOKUP(AJ55,【入力用】個人登録票!$A$21:$P$50,5,FALSE)),"",VLOOKUP(AJ55,【入力用】個人登録票!$A$21:$P$50,5,FALSE)) &amp; IF(ISERROR(VLOOKUP(AJ55,【入力用】個人登録票!$A$59:$P$127,5,FALSE)),"",VLOOKUP(AJ55,【入力用】個人登録票!$A$59:$P$127,5,FALSE))</f>
        <v/>
      </c>
      <c r="AC55" s="649"/>
      <c r="AD55" s="607"/>
      <c r="AE55" s="644" t="str">
        <f>TEXT(IF(ISERROR(VLOOKUP(AJ55,【入力用】個人登録票!$A$21:$P$50,12,FALSE)),"",VLOOKUP(AJ55,【入力用】個人登録票!$A$21:$P$50,12,FALSE)) &amp; IF(ISERROR(VLOOKUP(AJ55,【入力用】個人登録票!$A$59:$P$127,12,FALSE)),"",VLOOKUP(AJ55,【入力用】個人登録票!$A$59:$P$127,12,FALSE)),"yyyy/m/d")</f>
        <v/>
      </c>
      <c r="AF55" s="645"/>
      <c r="AG55" s="156" t="str">
        <f t="shared" si="2"/>
        <v/>
      </c>
      <c r="AH55" s="100" t="str">
        <f>IF(ISERROR(VLOOKUP(AJ55,【入力用】個人登録票!$A$21:$Q$50,17,FALSE)),"",VLOOKUP(AJ55,【入力用】個人登録票!$A$21:$Q$50,17,FALSE)) &amp; IF(ISERROR(VLOOKUP(AJ55,【入力用】個人登録票!$A$59:$Q$127,17,FALSE)),"",VLOOKUP(AJ55,【入力用】個人登録票!$A$59:$Q$127,17,FALSE))</f>
        <v/>
      </c>
      <c r="AI55" s="80" t="str">
        <f>IF(ISERROR(VLOOKUP(AJ55,【入力用】個人登録票!$A$21:$P$50,16,FALSE)),"",VLOOKUP(AJ55,【入力用】個人登録票!$A$21:$P$50,16,FALSE)) &amp; IF(ISERROR(VLOOKUP(AJ55,【入力用】個人登録票!$A$59:$P$127,16,FALSE)),"",VLOOKUP(AJ55,【入力用】個人登録票!$A$59:$P$127,16,FALSE))</f>
        <v/>
      </c>
      <c r="AJ55" s="101" t="s">
        <v>409</v>
      </c>
      <c r="AK55" s="102" t="str">
        <f>IF(ISERROR(VLOOKUP(AJ55,【入力用】個人登録票!$A$21:$R$50,18,FALSE)),"",VLOOKUP(AJ55,【入力用】個人登録票!$A$21:$R$50,18,FALSE)) &amp; IF(ISERROR(VLOOKUP(AJ55,【入力用】個人登録票!$A$63:$R$127,18,FALSE)),"",VLOOKUP(AJ55,【入力用】個人登録票!$A$63:$R$127,18,FALSE))</f>
        <v/>
      </c>
    </row>
    <row r="56" spans="1:37" ht="27" customHeight="1">
      <c r="A56" s="75" t="s">
        <v>194</v>
      </c>
      <c r="B56" s="81" t="str">
        <f>IF(ISERROR(VLOOKUP(A56,【入力用】個人登録票!$A$21:$R$50,18,FALSE)),"",VLOOKUP(A56,【入力用】個人登録票!$A$21:$R$50,18,FALSE)) &amp; IF(ISERROR(VLOOKUP(A56,【入力用】個人登録票!$A$59:$R$127,18,FALSE)),"",VLOOKUP(A56,【入力用】個人登録票!$A$59:$R$127,18,FALSE))</f>
        <v/>
      </c>
      <c r="C56" s="755" t="str">
        <f>IF(ISERROR(VLOOKUP(A56,【入力用】個人登録票!$A$21:$P$50,2,FALSE)),"",VLOOKUP(A56,【入力用】個人登録票!$A$21:$P$50,2,FALSE)) &amp; IF(ISERROR(VLOOKUP(A56,【入力用】個人登録票!$A$59:$P$127,2,FALSE)),"",VLOOKUP(A56,【入力用】個人登録票!$A$59:$P$127,2,FALSE))</f>
        <v/>
      </c>
      <c r="D56" s="756"/>
      <c r="E56" s="606" t="str">
        <f>IF(ISERROR(VLOOKUP(A56,【入力用】個人登録票!$A$21:$P$50,5,FALSE)),"",VLOOKUP(A56,【入力用】個人登録票!$A$21:$P$50,5,FALSE)) &amp; IF(ISERROR(VLOOKUP(A56,【入力用】個人登録票!$A$59:$P$127,5,FALSE)),"",VLOOKUP(A56,【入力用】個人登録票!$A$59:$P$127,5,FALSE))</f>
        <v/>
      </c>
      <c r="F56" s="607"/>
      <c r="G56" s="633" t="str">
        <f>TEXT(IF(ISERROR(VLOOKUP(A56,【入力用】個人登録票!$A$21:$P$50,12,FALSE)),"",VLOOKUP(A56,【入力用】個人登録票!$A$21:$P$50,12,FALSE)) &amp; IF(ISERROR(VLOOKUP(A56,【入力用】個人登録票!$A$59:$P$127,12,FALSE)),"",VLOOKUP(A56,【入力用】個人登録票!$A$59:$P$127,12,FALSE)),"yyyy/m/d")</f>
        <v/>
      </c>
      <c r="H56" s="633"/>
      <c r="I56" s="754" t="str">
        <f t="shared" si="3"/>
        <v/>
      </c>
      <c r="J56" s="754"/>
      <c r="K56" s="754"/>
      <c r="L56" s="754"/>
      <c r="M56" s="754"/>
      <c r="N56" s="754"/>
      <c r="O56" s="646" t="str">
        <f>IF(ISERROR(VLOOKUP(A56,【入力用】個人登録票!$A$21:$Q$50,17,FALSE)),"",VLOOKUP(A56,【入力用】個人登録票!$A$21:$Q$50,17,FALSE)) &amp; IF(ISERROR(VLOOKUP(A56,【入力用】個人登録票!$A$59:$Q$127,17,FALSE)),"",VLOOKUP(A56,【入力用】個人登録票!$A$59:$Q$127,17,FALSE))</f>
        <v/>
      </c>
      <c r="P56" s="647"/>
      <c r="Q56" s="647"/>
      <c r="R56" s="647"/>
      <c r="S56" s="647"/>
      <c r="T56" s="647"/>
      <c r="U56" s="647"/>
      <c r="V56" s="648"/>
      <c r="W56" s="686" t="str">
        <f>IF(ISERROR(VLOOKUP(A56,【入力用】個人登録票!$A$21:$P$50,16,FALSE)),"",VLOOKUP(A56,【入力用】個人登録票!$A$21:$P$50,16,FALSE)) &amp; IF(ISERROR(VLOOKUP(A56,【入力用】個人登録票!$A$59:$P$127,16,FALSE)),"",VLOOKUP(A56,【入力用】個人登録票!$A$59:$P$127,16,FALSE))</f>
        <v/>
      </c>
      <c r="X56" s="687"/>
      <c r="Y56" s="687"/>
      <c r="Z56" s="688"/>
      <c r="AA56" s="79" t="str">
        <f>IF(ISERROR(VLOOKUP(AJ56,【入力用】個人登録票!$A$21:$P$50,2,FALSE)),"",VLOOKUP(AJ56,【入力用】個人登録票!$A$21:$P$50,2,FALSE)) &amp; IF(ISERROR(VLOOKUP(AJ56,【入力用】個人登録票!$A$59:$P$127,2,FALSE)),"",VLOOKUP(AJ56,【入力用】個人登録票!$A$59:$P$127,2,FALSE))</f>
        <v/>
      </c>
      <c r="AB56" s="606" t="str">
        <f>IF(ISERROR(VLOOKUP(AJ56,【入力用】個人登録票!$A$21:$P$50,5,FALSE)),"",VLOOKUP(AJ56,【入力用】個人登録票!$A$21:$P$50,5,FALSE)) &amp; IF(ISERROR(VLOOKUP(AJ56,【入力用】個人登録票!$A$59:$P$127,5,FALSE)),"",VLOOKUP(AJ56,【入力用】個人登録票!$A$59:$P$127,5,FALSE))</f>
        <v/>
      </c>
      <c r="AC56" s="649"/>
      <c r="AD56" s="607"/>
      <c r="AE56" s="644" t="str">
        <f>TEXT(IF(ISERROR(VLOOKUP(AJ56,【入力用】個人登録票!$A$21:$P$50,12,FALSE)),"",VLOOKUP(AJ56,【入力用】個人登録票!$A$21:$P$50,12,FALSE)) &amp; IF(ISERROR(VLOOKUP(AJ56,【入力用】個人登録票!$A$59:$P$127,12,FALSE)),"",VLOOKUP(AJ56,【入力用】個人登録票!$A$59:$P$127,12,FALSE)),"yyyy/m/d")</f>
        <v/>
      </c>
      <c r="AF56" s="645"/>
      <c r="AG56" s="156" t="str">
        <f t="shared" si="2"/>
        <v/>
      </c>
      <c r="AH56" s="100" t="str">
        <f>IF(ISERROR(VLOOKUP(AJ56,【入力用】個人登録票!$A$21:$Q$50,17,FALSE)),"",VLOOKUP(AJ56,【入力用】個人登録票!$A$21:$Q$50,17,FALSE)) &amp; IF(ISERROR(VLOOKUP(AJ56,【入力用】個人登録票!$A$59:$Q$127,17,FALSE)),"",VLOOKUP(AJ56,【入力用】個人登録票!$A$59:$Q$127,17,FALSE))</f>
        <v/>
      </c>
      <c r="AI56" s="80" t="str">
        <f>IF(ISERROR(VLOOKUP(AJ56,【入力用】個人登録票!$A$21:$P$50,16,FALSE)),"",VLOOKUP(AJ56,【入力用】個人登録票!$A$21:$P$50,16,FALSE)) &amp; IF(ISERROR(VLOOKUP(AJ56,【入力用】個人登録票!$A$59:$P$127,16,FALSE)),"",VLOOKUP(AJ56,【入力用】個人登録票!$A$59:$P$127,16,FALSE))</f>
        <v/>
      </c>
      <c r="AJ56" s="101" t="s">
        <v>410</v>
      </c>
      <c r="AK56" s="102" t="str">
        <f>IF(ISERROR(VLOOKUP(AJ56,【入力用】個人登録票!$A$21:$R$50,18,FALSE)),"",VLOOKUP(AJ56,【入力用】個人登録票!$A$21:$R$50,18,FALSE)) &amp; IF(ISERROR(VLOOKUP(AJ56,【入力用】個人登録票!$A$63:$R$127,18,FALSE)),"",VLOOKUP(AJ56,【入力用】個人登録票!$A$63:$R$127,18,FALSE))</f>
        <v/>
      </c>
    </row>
    <row r="57" spans="1:37" ht="27" customHeight="1">
      <c r="A57" s="75" t="s">
        <v>470</v>
      </c>
      <c r="B57" s="81" t="str">
        <f>IF(ISERROR(VLOOKUP(A57,【入力用】個人登録票!$A$21:$R$50,18,FALSE)),"",VLOOKUP(A57,【入力用】個人登録票!$A$21:$R$50,18,FALSE)) &amp; IF(ISERROR(VLOOKUP(A57,【入力用】個人登録票!$A$59:$R$127,18,FALSE)),"",VLOOKUP(A57,【入力用】個人登録票!$A$59:$R$127,18,FALSE))</f>
        <v/>
      </c>
      <c r="C57" s="755" t="str">
        <f>IF(ISERROR(VLOOKUP(A57,【入力用】個人登録票!$A$21:$P$50,2,FALSE)),"",VLOOKUP(A57,【入力用】個人登録票!$A$21:$P$50,2,FALSE)) &amp; IF(ISERROR(VLOOKUP(A57,【入力用】個人登録票!$A$59:$P$127,2,FALSE)),"",VLOOKUP(A57,【入力用】個人登録票!$A$59:$P$127,2,FALSE))</f>
        <v/>
      </c>
      <c r="D57" s="756"/>
      <c r="E57" s="606" t="str">
        <f>IF(ISERROR(VLOOKUP(A57,【入力用】個人登録票!$A$21:$P$50,5,FALSE)),"",VLOOKUP(A57,【入力用】個人登録票!$A$21:$P$50,5,FALSE)) &amp; IF(ISERROR(VLOOKUP(A57,【入力用】個人登録票!$A$59:$P$127,5,FALSE)),"",VLOOKUP(A57,【入力用】個人登録票!$A$59:$P$127,5,FALSE))</f>
        <v/>
      </c>
      <c r="F57" s="607"/>
      <c r="G57" s="633" t="str">
        <f>TEXT(IF(ISERROR(VLOOKUP(A57,【入力用】個人登録票!$A$21:$P$50,12,FALSE)),"",VLOOKUP(A57,【入力用】個人登録票!$A$21:$P$50,12,FALSE)) &amp; IF(ISERROR(VLOOKUP(A57,【入力用】個人登録票!$A$59:$P$127,12,FALSE)),"",VLOOKUP(A57,【入力用】個人登録票!$A$59:$P$127,12,FALSE)),"yyyy/m/d")</f>
        <v/>
      </c>
      <c r="H57" s="633"/>
      <c r="I57" s="754" t="str">
        <f t="shared" si="3"/>
        <v/>
      </c>
      <c r="J57" s="754"/>
      <c r="K57" s="754"/>
      <c r="L57" s="754"/>
      <c r="M57" s="754"/>
      <c r="N57" s="754"/>
      <c r="O57" s="646" t="str">
        <f>IF(ISERROR(VLOOKUP(A57,【入力用】個人登録票!$A$21:$Q$50,17,FALSE)),"",VLOOKUP(A57,【入力用】個人登録票!$A$21:$Q$50,17,FALSE)) &amp; IF(ISERROR(VLOOKUP(A57,【入力用】個人登録票!$A$59:$Q$127,17,FALSE)),"",VLOOKUP(A57,【入力用】個人登録票!$A$59:$Q$127,17,FALSE))</f>
        <v/>
      </c>
      <c r="P57" s="647"/>
      <c r="Q57" s="647"/>
      <c r="R57" s="647"/>
      <c r="S57" s="647"/>
      <c r="T57" s="647"/>
      <c r="U57" s="647"/>
      <c r="V57" s="648"/>
      <c r="W57" s="686" t="str">
        <f>IF(ISERROR(VLOOKUP(A57,【入力用】個人登録票!$A$21:$P$50,16,FALSE)),"",VLOOKUP(A57,【入力用】個人登録票!$A$21:$P$50,16,FALSE)) &amp; IF(ISERROR(VLOOKUP(A57,【入力用】個人登録票!$A$59:$P$127,16,FALSE)),"",VLOOKUP(A57,【入力用】個人登録票!$A$59:$P$127,16,FALSE))</f>
        <v/>
      </c>
      <c r="X57" s="687"/>
      <c r="Y57" s="687"/>
      <c r="Z57" s="688"/>
      <c r="AA57" s="79" t="str">
        <f>IF(ISERROR(VLOOKUP(AJ57,【入力用】個人登録票!$A$21:$P$50,2,FALSE)),"",VLOOKUP(AJ57,【入力用】個人登録票!$A$21:$P$50,2,FALSE)) &amp; IF(ISERROR(VLOOKUP(AJ57,【入力用】個人登録票!$A$59:$P$127,2,FALSE)),"",VLOOKUP(AJ57,【入力用】個人登録票!$A$59:$P$127,2,FALSE))</f>
        <v/>
      </c>
      <c r="AB57" s="606" t="str">
        <f>IF(ISERROR(VLOOKUP(AJ57,【入力用】個人登録票!$A$21:$P$50,5,FALSE)),"",VLOOKUP(AJ57,【入力用】個人登録票!$A$21:$P$50,5,FALSE)) &amp; IF(ISERROR(VLOOKUP(AJ57,【入力用】個人登録票!$A$59:$P$127,5,FALSE)),"",VLOOKUP(AJ57,【入力用】個人登録票!$A$59:$P$127,5,FALSE))</f>
        <v/>
      </c>
      <c r="AC57" s="649"/>
      <c r="AD57" s="607"/>
      <c r="AE57" s="644" t="str">
        <f>TEXT(IF(ISERROR(VLOOKUP(AJ57,【入力用】個人登録票!$A$21:$P$50,12,FALSE)),"",VLOOKUP(AJ57,【入力用】個人登録票!$A$21:$P$50,12,FALSE)) &amp; IF(ISERROR(VLOOKUP(AJ57,【入力用】個人登録票!$A$59:$P$127,12,FALSE)),"",VLOOKUP(AJ57,【入力用】個人登録票!$A$59:$P$127,12,FALSE)),"yyyy/m/d")</f>
        <v/>
      </c>
      <c r="AF57" s="645"/>
      <c r="AG57" s="156" t="str">
        <f t="shared" si="2"/>
        <v/>
      </c>
      <c r="AH57" s="100" t="str">
        <f>IF(ISERROR(VLOOKUP(AJ57,【入力用】個人登録票!$A$21:$Q$50,17,FALSE)),"",VLOOKUP(AJ57,【入力用】個人登録票!$A$21:$Q$50,17,FALSE)) &amp; IF(ISERROR(VLOOKUP(AJ57,【入力用】個人登録票!$A$59:$Q$127,17,FALSE)),"",VLOOKUP(AJ57,【入力用】個人登録票!$A$59:$Q$127,17,FALSE))</f>
        <v/>
      </c>
      <c r="AI57" s="80" t="str">
        <f>IF(ISERROR(VLOOKUP(AJ57,【入力用】個人登録票!$A$21:$P$50,16,FALSE)),"",VLOOKUP(AJ57,【入力用】個人登録票!$A$21:$P$50,16,FALSE)) &amp; IF(ISERROR(VLOOKUP(AJ57,【入力用】個人登録票!$A$59:$P$127,16,FALSE)),"",VLOOKUP(AJ57,【入力用】個人登録票!$A$59:$P$127,16,FALSE))</f>
        <v/>
      </c>
      <c r="AJ57" s="101" t="s">
        <v>411</v>
      </c>
      <c r="AK57" s="102" t="str">
        <f>IF(ISERROR(VLOOKUP(AJ57,【入力用】個人登録票!$A$21:$R$50,18,FALSE)),"",VLOOKUP(AJ57,【入力用】個人登録票!$A$21:$R$50,18,FALSE)) &amp; IF(ISERROR(VLOOKUP(AJ57,【入力用】個人登録票!$A$63:$R$127,18,FALSE)),"",VLOOKUP(AJ57,【入力用】個人登録票!$A$63:$R$127,18,FALSE))</f>
        <v/>
      </c>
    </row>
    <row r="58" spans="1:37" ht="27" customHeight="1">
      <c r="A58" s="75" t="s">
        <v>467</v>
      </c>
      <c r="B58" s="81" t="str">
        <f>IF(ISERROR(VLOOKUP(A58,【入力用】個人登録票!$A$21:$R$50,18,FALSE)),"",VLOOKUP(A58,【入力用】個人登録票!$A$21:$R$50,18,FALSE)) &amp; IF(ISERROR(VLOOKUP(A58,【入力用】個人登録票!$A$59:$R$127,18,FALSE)),"",VLOOKUP(A58,【入力用】個人登録票!$A$59:$R$127,18,FALSE))</f>
        <v/>
      </c>
      <c r="C58" s="755" t="str">
        <f>IF(ISERROR(VLOOKUP(A58,【入力用】個人登録票!$A$21:$P$50,2,FALSE)),"",VLOOKUP(A58,【入力用】個人登録票!$A$21:$P$50,2,FALSE)) &amp; IF(ISERROR(VLOOKUP(A58,【入力用】個人登録票!$A$59:$P$127,2,FALSE)),"",VLOOKUP(A58,【入力用】個人登録票!$A$59:$P$127,2,FALSE))</f>
        <v/>
      </c>
      <c r="D58" s="756"/>
      <c r="E58" s="606" t="str">
        <f>IF(ISERROR(VLOOKUP(A58,【入力用】個人登録票!$A$21:$P$50,5,FALSE)),"",VLOOKUP(A58,【入力用】個人登録票!$A$21:$P$50,5,FALSE)) &amp; IF(ISERROR(VLOOKUP(A58,【入力用】個人登録票!$A$59:$P$127,5,FALSE)),"",VLOOKUP(A58,【入力用】個人登録票!$A$59:$P$127,5,FALSE))</f>
        <v/>
      </c>
      <c r="F58" s="607"/>
      <c r="G58" s="633" t="str">
        <f>TEXT(IF(ISERROR(VLOOKUP(A58,【入力用】個人登録票!$A$21:$P$50,12,FALSE)),"",VLOOKUP(A58,【入力用】個人登録票!$A$21:$P$50,12,FALSE)) &amp; IF(ISERROR(VLOOKUP(A58,【入力用】個人登録票!$A$59:$P$127,12,FALSE)),"",VLOOKUP(A58,【入力用】個人登録票!$A$59:$P$127,12,FALSE)),"yyyy/m/d")</f>
        <v/>
      </c>
      <c r="H58" s="633"/>
      <c r="I58" s="754" t="str">
        <f t="shared" si="3"/>
        <v/>
      </c>
      <c r="J58" s="754"/>
      <c r="K58" s="754"/>
      <c r="L58" s="754"/>
      <c r="M58" s="754"/>
      <c r="N58" s="754"/>
      <c r="O58" s="646" t="str">
        <f>IF(ISERROR(VLOOKUP(A58,【入力用】個人登録票!$A$21:$Q$50,17,FALSE)),"",VLOOKUP(A58,【入力用】個人登録票!$A$21:$Q$50,17,FALSE)) &amp; IF(ISERROR(VLOOKUP(A58,【入力用】個人登録票!$A$59:$Q$127,17,FALSE)),"",VLOOKUP(A58,【入力用】個人登録票!$A$59:$Q$127,17,FALSE))</f>
        <v/>
      </c>
      <c r="P58" s="647"/>
      <c r="Q58" s="647"/>
      <c r="R58" s="647"/>
      <c r="S58" s="647"/>
      <c r="T58" s="647"/>
      <c r="U58" s="647"/>
      <c r="V58" s="648"/>
      <c r="W58" s="686" t="str">
        <f>IF(ISERROR(VLOOKUP(A58,【入力用】個人登録票!$A$21:$P$50,16,FALSE)),"",VLOOKUP(A58,【入力用】個人登録票!$A$21:$P$50,16,FALSE)) &amp; IF(ISERROR(VLOOKUP(A58,【入力用】個人登録票!$A$59:$P$127,16,FALSE)),"",VLOOKUP(A58,【入力用】個人登録票!$A$59:$P$127,16,FALSE))</f>
        <v/>
      </c>
      <c r="X58" s="687"/>
      <c r="Y58" s="687"/>
      <c r="Z58" s="688"/>
      <c r="AA58" s="79" t="str">
        <f>IF(ISERROR(VLOOKUP(AJ58,【入力用】個人登録票!$A$21:$P$50,2,FALSE)),"",VLOOKUP(AJ58,【入力用】個人登録票!$A$21:$P$50,2,FALSE)) &amp; IF(ISERROR(VLOOKUP(AJ58,【入力用】個人登録票!$A$59:$P$127,2,FALSE)),"",VLOOKUP(AJ58,【入力用】個人登録票!$A$59:$P$127,2,FALSE))</f>
        <v/>
      </c>
      <c r="AB58" s="606" t="str">
        <f>IF(ISERROR(VLOOKUP(AJ58,【入力用】個人登録票!$A$21:$P$50,5,FALSE)),"",VLOOKUP(AJ58,【入力用】個人登録票!$A$21:$P$50,5,FALSE)) &amp; IF(ISERROR(VLOOKUP(AJ58,【入力用】個人登録票!$A$59:$P$127,5,FALSE)),"",VLOOKUP(AJ58,【入力用】個人登録票!$A$59:$P$127,5,FALSE))</f>
        <v/>
      </c>
      <c r="AC58" s="649"/>
      <c r="AD58" s="607"/>
      <c r="AE58" s="644" t="str">
        <f>TEXT(IF(ISERROR(VLOOKUP(AJ58,【入力用】個人登録票!$A$21:$P$50,12,FALSE)),"",VLOOKUP(AJ58,【入力用】個人登録票!$A$21:$P$50,12,FALSE)) &amp; IF(ISERROR(VLOOKUP(AJ58,【入力用】個人登録票!$A$59:$P$127,12,FALSE)),"",VLOOKUP(AJ58,【入力用】個人登録票!$A$59:$P$127,12,FALSE)),"yyyy/m/d")</f>
        <v/>
      </c>
      <c r="AF58" s="645"/>
      <c r="AG58" s="156" t="str">
        <f t="shared" si="2"/>
        <v/>
      </c>
      <c r="AH58" s="100" t="str">
        <f>IF(ISERROR(VLOOKUP(AJ58,【入力用】個人登録票!$A$21:$Q$50,17,FALSE)),"",VLOOKUP(AJ58,【入力用】個人登録票!$A$21:$Q$50,17,FALSE)) &amp; IF(ISERROR(VLOOKUP(AJ58,【入力用】個人登録票!$A$59:$Q$127,17,FALSE)),"",VLOOKUP(AJ58,【入力用】個人登録票!$A$59:$Q$127,17,FALSE))</f>
        <v/>
      </c>
      <c r="AI58" s="80" t="str">
        <f>IF(ISERROR(VLOOKUP(AJ58,【入力用】個人登録票!$A$21:$P$50,16,FALSE)),"",VLOOKUP(AJ58,【入力用】個人登録票!$A$21:$P$50,16,FALSE)) &amp; IF(ISERROR(VLOOKUP(AJ58,【入力用】個人登録票!$A$59:$P$127,16,FALSE)),"",VLOOKUP(AJ58,【入力用】個人登録票!$A$59:$P$127,16,FALSE))</f>
        <v/>
      </c>
      <c r="AJ58" s="101" t="s">
        <v>412</v>
      </c>
      <c r="AK58" s="102" t="str">
        <f>IF(ISERROR(VLOOKUP(AJ58,【入力用】個人登録票!$A$21:$R$50,18,FALSE)),"",VLOOKUP(AJ58,【入力用】個人登録票!$A$21:$R$50,18,FALSE)) &amp; IF(ISERROR(VLOOKUP(AJ58,【入力用】個人登録票!$A$63:$R$127,18,FALSE)),"",VLOOKUP(AJ58,【入力用】個人登録票!$A$63:$R$127,18,FALSE))</f>
        <v/>
      </c>
    </row>
    <row r="59" spans="1:37" ht="27" customHeight="1">
      <c r="A59" s="75" t="s">
        <v>196</v>
      </c>
      <c r="B59" s="81" t="str">
        <f>IF(ISERROR(VLOOKUP(A59,【入力用】個人登録票!$A$21:$R$50,18,FALSE)),"",VLOOKUP(A59,【入力用】個人登録票!$A$21:$R$50,18,FALSE)) &amp; IF(ISERROR(VLOOKUP(A59,【入力用】個人登録票!$A$59:$R$127,18,FALSE)),"",VLOOKUP(A59,【入力用】個人登録票!$A$59:$R$127,18,FALSE))</f>
        <v/>
      </c>
      <c r="C59" s="755" t="str">
        <f>IF(ISERROR(VLOOKUP(A59,【入力用】個人登録票!$A$21:$P$50,2,FALSE)),"",VLOOKUP(A59,【入力用】個人登録票!$A$21:$P$50,2,FALSE)) &amp; IF(ISERROR(VLOOKUP(A59,【入力用】個人登録票!$A$59:$P$127,2,FALSE)),"",VLOOKUP(A59,【入力用】個人登録票!$A$59:$P$127,2,FALSE))</f>
        <v/>
      </c>
      <c r="D59" s="756"/>
      <c r="E59" s="606" t="str">
        <f>IF(ISERROR(VLOOKUP(A59,【入力用】個人登録票!$A$21:$P$50,5,FALSE)),"",VLOOKUP(A59,【入力用】個人登録票!$A$21:$P$50,5,FALSE)) &amp; IF(ISERROR(VLOOKUP(A59,【入力用】個人登録票!$A$59:$P$127,5,FALSE)),"",VLOOKUP(A59,【入力用】個人登録票!$A$59:$P$127,5,FALSE))</f>
        <v/>
      </c>
      <c r="F59" s="607"/>
      <c r="G59" s="633" t="str">
        <f>TEXT(IF(ISERROR(VLOOKUP(A59,【入力用】個人登録票!$A$21:$P$50,12,FALSE)),"",VLOOKUP(A59,【入力用】個人登録票!$A$21:$P$50,12,FALSE)) &amp; IF(ISERROR(VLOOKUP(A59,【入力用】個人登録票!$A$59:$P$127,12,FALSE)),"",VLOOKUP(A59,【入力用】個人登録票!$A$59:$P$127,12,FALSE)),"yyyy/m/d")</f>
        <v/>
      </c>
      <c r="H59" s="633"/>
      <c r="I59" s="754" t="str">
        <f t="shared" si="3"/>
        <v/>
      </c>
      <c r="J59" s="754"/>
      <c r="K59" s="754"/>
      <c r="L59" s="754"/>
      <c r="M59" s="754"/>
      <c r="N59" s="754"/>
      <c r="O59" s="646" t="str">
        <f>IF(ISERROR(VLOOKUP(A59,【入力用】個人登録票!$A$21:$Q$50,17,FALSE)),"",VLOOKUP(A59,【入力用】個人登録票!$A$21:$Q$50,17,FALSE)) &amp; IF(ISERROR(VLOOKUP(A59,【入力用】個人登録票!$A$59:$Q$127,17,FALSE)),"",VLOOKUP(A59,【入力用】個人登録票!$A$59:$Q$127,17,FALSE))</f>
        <v/>
      </c>
      <c r="P59" s="647"/>
      <c r="Q59" s="647"/>
      <c r="R59" s="647"/>
      <c r="S59" s="647"/>
      <c r="T59" s="647"/>
      <c r="U59" s="647"/>
      <c r="V59" s="648"/>
      <c r="W59" s="686" t="str">
        <f>IF(ISERROR(VLOOKUP(A59,【入力用】個人登録票!$A$21:$P$50,16,FALSE)),"",VLOOKUP(A59,【入力用】個人登録票!$A$21:$P$50,16,FALSE)) &amp; IF(ISERROR(VLOOKUP(A59,【入力用】個人登録票!$A$59:$P$127,16,FALSE)),"",VLOOKUP(A59,【入力用】個人登録票!$A$59:$P$127,16,FALSE))</f>
        <v/>
      </c>
      <c r="X59" s="687"/>
      <c r="Y59" s="687"/>
      <c r="Z59" s="688"/>
      <c r="AA59" s="79" t="str">
        <f>IF(ISERROR(VLOOKUP(AJ59,【入力用】個人登録票!$A$21:$P$50,2,FALSE)),"",VLOOKUP(AJ59,【入力用】個人登録票!$A$21:$P$50,2,FALSE)) &amp; IF(ISERROR(VLOOKUP(AJ59,【入力用】個人登録票!$A$59:$P$127,2,FALSE)),"",VLOOKUP(AJ59,【入力用】個人登録票!$A$59:$P$127,2,FALSE))</f>
        <v/>
      </c>
      <c r="AB59" s="606" t="str">
        <f>IF(ISERROR(VLOOKUP(AJ59,【入力用】個人登録票!$A$21:$P$50,5,FALSE)),"",VLOOKUP(AJ59,【入力用】個人登録票!$A$21:$P$50,5,FALSE)) &amp; IF(ISERROR(VLOOKUP(AJ59,【入力用】個人登録票!$A$59:$P$127,5,FALSE)),"",VLOOKUP(AJ59,【入力用】個人登録票!$A$59:$P$127,5,FALSE))</f>
        <v/>
      </c>
      <c r="AC59" s="649"/>
      <c r="AD59" s="607"/>
      <c r="AE59" s="644" t="str">
        <f>TEXT(IF(ISERROR(VLOOKUP(AJ59,【入力用】個人登録票!$A$21:$P$50,12,FALSE)),"",VLOOKUP(AJ59,【入力用】個人登録票!$A$21:$P$50,12,FALSE)) &amp; IF(ISERROR(VLOOKUP(AJ59,【入力用】個人登録票!$A$59:$P$127,12,FALSE)),"",VLOOKUP(AJ59,【入力用】個人登録票!$A$59:$P$127,12,FALSE)),"yyyy/m/d")</f>
        <v/>
      </c>
      <c r="AF59" s="645"/>
      <c r="AG59" s="156" t="str">
        <f t="shared" si="2"/>
        <v/>
      </c>
      <c r="AH59" s="100" t="str">
        <f>IF(ISERROR(VLOOKUP(AJ59,【入力用】個人登録票!$A$21:$Q$50,17,FALSE)),"",VLOOKUP(AJ59,【入力用】個人登録票!$A$21:$Q$50,17,FALSE)) &amp; IF(ISERROR(VLOOKUP(AJ59,【入力用】個人登録票!$A$59:$Q$127,17,FALSE)),"",VLOOKUP(AJ59,【入力用】個人登録票!$A$59:$Q$127,17,FALSE))</f>
        <v/>
      </c>
      <c r="AI59" s="80" t="str">
        <f>IF(ISERROR(VLOOKUP(AJ59,【入力用】個人登録票!$A$21:$P$50,16,FALSE)),"",VLOOKUP(AJ59,【入力用】個人登録票!$A$21:$P$50,16,FALSE)) &amp; IF(ISERROR(VLOOKUP(AJ59,【入力用】個人登録票!$A$59:$P$127,16,FALSE)),"",VLOOKUP(AJ59,【入力用】個人登録票!$A$59:$P$127,16,FALSE))</f>
        <v/>
      </c>
      <c r="AJ59" s="101" t="s">
        <v>413</v>
      </c>
      <c r="AK59" s="102" t="str">
        <f>IF(ISERROR(VLOOKUP(AJ59,【入力用】個人登録票!$A$21:$R$50,18,FALSE)),"",VLOOKUP(AJ59,【入力用】個人登録票!$A$21:$R$50,18,FALSE)) &amp; IF(ISERROR(VLOOKUP(AJ59,【入力用】個人登録票!$A$63:$R$127,18,FALSE)),"",VLOOKUP(AJ59,【入力用】個人登録票!$A$63:$R$127,18,FALSE))</f>
        <v/>
      </c>
    </row>
    <row r="60" spans="1:37" ht="27" customHeight="1">
      <c r="A60" s="75" t="s">
        <v>197</v>
      </c>
      <c r="B60" s="81" t="str">
        <f>IF(ISERROR(VLOOKUP(A60,【入力用】個人登録票!$A$21:$R$50,18,FALSE)),"",VLOOKUP(A60,【入力用】個人登録票!$A$21:$R$50,18,FALSE)) &amp; IF(ISERROR(VLOOKUP(A60,【入力用】個人登録票!$A$59:$R$127,18,FALSE)),"",VLOOKUP(A60,【入力用】個人登録票!$A$59:$R$127,18,FALSE))</f>
        <v/>
      </c>
      <c r="C60" s="755" t="str">
        <f>IF(ISERROR(VLOOKUP(A60,【入力用】個人登録票!$A$21:$P$50,2,FALSE)),"",VLOOKUP(A60,【入力用】個人登録票!$A$21:$P$50,2,FALSE)) &amp; IF(ISERROR(VLOOKUP(A60,【入力用】個人登録票!$A$59:$P$127,2,FALSE)),"",VLOOKUP(A60,【入力用】個人登録票!$A$59:$P$127,2,FALSE))</f>
        <v/>
      </c>
      <c r="D60" s="756"/>
      <c r="E60" s="606" t="str">
        <f>IF(ISERROR(VLOOKUP(A60,【入力用】個人登録票!$A$21:$P$50,5,FALSE)),"",VLOOKUP(A60,【入力用】個人登録票!$A$21:$P$50,5,FALSE)) &amp; IF(ISERROR(VLOOKUP(A60,【入力用】個人登録票!$A$59:$P$127,5,FALSE)),"",VLOOKUP(A60,【入力用】個人登録票!$A$59:$P$127,5,FALSE))</f>
        <v/>
      </c>
      <c r="F60" s="607"/>
      <c r="G60" s="633" t="str">
        <f>TEXT(IF(ISERROR(VLOOKUP(A60,【入力用】個人登録票!$A$21:$P$50,12,FALSE)),"",VLOOKUP(A60,【入力用】個人登録票!$A$21:$P$50,12,FALSE)) &amp; IF(ISERROR(VLOOKUP(A60,【入力用】個人登録票!$A$59:$P$127,12,FALSE)),"",VLOOKUP(A60,【入力用】個人登録票!$A$59:$P$127,12,FALSE)),"yyyy/m/d")</f>
        <v/>
      </c>
      <c r="H60" s="633"/>
      <c r="I60" s="754" t="str">
        <f t="shared" si="3"/>
        <v/>
      </c>
      <c r="J60" s="754"/>
      <c r="K60" s="754"/>
      <c r="L60" s="754"/>
      <c r="M60" s="754"/>
      <c r="N60" s="754"/>
      <c r="O60" s="646" t="str">
        <f>IF(ISERROR(VLOOKUP(A60,【入力用】個人登録票!$A$21:$Q$50,17,FALSE)),"",VLOOKUP(A60,【入力用】個人登録票!$A$21:$Q$50,17,FALSE)) &amp; IF(ISERROR(VLOOKUP(A60,【入力用】個人登録票!$A$59:$Q$127,17,FALSE)),"",VLOOKUP(A60,【入力用】個人登録票!$A$59:$Q$127,17,FALSE))</f>
        <v/>
      </c>
      <c r="P60" s="647"/>
      <c r="Q60" s="647"/>
      <c r="R60" s="647"/>
      <c r="S60" s="647"/>
      <c r="T60" s="647"/>
      <c r="U60" s="647"/>
      <c r="V60" s="648"/>
      <c r="W60" s="686" t="str">
        <f>IF(ISERROR(VLOOKUP(A60,【入力用】個人登録票!$A$21:$P$50,16,FALSE)),"",VLOOKUP(A60,【入力用】個人登録票!$A$21:$P$50,16,FALSE)) &amp; IF(ISERROR(VLOOKUP(A60,【入力用】個人登録票!$A$59:$P$127,16,FALSE)),"",VLOOKUP(A60,【入力用】個人登録票!$A$59:$P$127,16,FALSE))</f>
        <v/>
      </c>
      <c r="X60" s="687"/>
      <c r="Y60" s="687"/>
      <c r="Z60" s="688"/>
      <c r="AA60" s="79" t="str">
        <f>IF(ISERROR(VLOOKUP(AJ60,【入力用】個人登録票!$A$21:$P$50,2,FALSE)),"",VLOOKUP(AJ60,【入力用】個人登録票!$A$21:$P$50,2,FALSE)) &amp; IF(ISERROR(VLOOKUP(AJ60,【入力用】個人登録票!$A$59:$P$127,2,FALSE)),"",VLOOKUP(AJ60,【入力用】個人登録票!$A$59:$P$127,2,FALSE))</f>
        <v/>
      </c>
      <c r="AB60" s="606" t="str">
        <f>IF(ISERROR(VLOOKUP(AJ60,【入力用】個人登録票!$A$21:$P$50,5,FALSE)),"",VLOOKUP(AJ60,【入力用】個人登録票!$A$21:$P$50,5,FALSE)) &amp; IF(ISERROR(VLOOKUP(AJ60,【入力用】個人登録票!$A$59:$P$127,5,FALSE)),"",VLOOKUP(AJ60,【入力用】個人登録票!$A$59:$P$127,5,FALSE))</f>
        <v/>
      </c>
      <c r="AC60" s="649"/>
      <c r="AD60" s="607"/>
      <c r="AE60" s="644" t="str">
        <f>TEXT(IF(ISERROR(VLOOKUP(AJ60,【入力用】個人登録票!$A$21:$P$50,12,FALSE)),"",VLOOKUP(AJ60,【入力用】個人登録票!$A$21:$P$50,12,FALSE)) &amp; IF(ISERROR(VLOOKUP(AJ60,【入力用】個人登録票!$A$59:$P$127,12,FALSE)),"",VLOOKUP(AJ60,【入力用】個人登録票!$A$59:$P$127,12,FALSE)),"yyyy/m/d")</f>
        <v/>
      </c>
      <c r="AF60" s="645"/>
      <c r="AG60" s="156" t="str">
        <f t="shared" si="2"/>
        <v/>
      </c>
      <c r="AH60" s="100" t="str">
        <f>IF(ISERROR(VLOOKUP(AJ60,【入力用】個人登録票!$A$21:$Q$50,17,FALSE)),"",VLOOKUP(AJ60,【入力用】個人登録票!$A$21:$Q$50,17,FALSE)) &amp; IF(ISERROR(VLOOKUP(AJ60,【入力用】個人登録票!$A$59:$Q$127,17,FALSE)),"",VLOOKUP(AJ60,【入力用】個人登録票!$A$59:$Q$127,17,FALSE))</f>
        <v/>
      </c>
      <c r="AI60" s="80" t="str">
        <f>IF(ISERROR(VLOOKUP(AJ60,【入力用】個人登録票!$A$21:$P$50,16,FALSE)),"",VLOOKUP(AJ60,【入力用】個人登録票!$A$21:$P$50,16,FALSE)) &amp; IF(ISERROR(VLOOKUP(AJ60,【入力用】個人登録票!$A$59:$P$127,16,FALSE)),"",VLOOKUP(AJ60,【入力用】個人登録票!$A$59:$P$127,16,FALSE))</f>
        <v/>
      </c>
      <c r="AJ60" s="101" t="s">
        <v>414</v>
      </c>
      <c r="AK60" s="102" t="str">
        <f>IF(ISERROR(VLOOKUP(AJ60,【入力用】個人登録票!$A$21:$R$50,18,FALSE)),"",VLOOKUP(AJ60,【入力用】個人登録票!$A$21:$R$50,18,FALSE)) &amp; IF(ISERROR(VLOOKUP(AJ60,【入力用】個人登録票!$A$63:$R$127,18,FALSE)),"",VLOOKUP(AJ60,【入力用】個人登録票!$A$63:$R$127,18,FALSE))</f>
        <v/>
      </c>
    </row>
    <row r="61" spans="1:37" ht="27" customHeight="1">
      <c r="A61" s="75" t="s">
        <v>471</v>
      </c>
      <c r="B61" s="81" t="str">
        <f>IF(ISERROR(VLOOKUP(A61,【入力用】個人登録票!$A$21:$R$50,18,FALSE)),"",VLOOKUP(A61,【入力用】個人登録票!$A$21:$R$50,18,FALSE)) &amp; IF(ISERROR(VLOOKUP(A61,【入力用】個人登録票!$A$59:$R$127,18,FALSE)),"",VLOOKUP(A61,【入力用】個人登録票!$A$59:$R$127,18,FALSE))</f>
        <v/>
      </c>
      <c r="C61" s="755" t="str">
        <f>IF(ISERROR(VLOOKUP(A61,【入力用】個人登録票!$A$21:$P$50,2,FALSE)),"",VLOOKUP(A61,【入力用】個人登録票!$A$21:$P$50,2,FALSE)) &amp; IF(ISERROR(VLOOKUP(A61,【入力用】個人登録票!$A$59:$P$127,2,FALSE)),"",VLOOKUP(A61,【入力用】個人登録票!$A$59:$P$127,2,FALSE))</f>
        <v/>
      </c>
      <c r="D61" s="756"/>
      <c r="E61" s="606" t="str">
        <f>IF(ISERROR(VLOOKUP(A61,【入力用】個人登録票!$A$21:$P$50,5,FALSE)),"",VLOOKUP(A61,【入力用】個人登録票!$A$21:$P$50,5,FALSE)) &amp; IF(ISERROR(VLOOKUP(A61,【入力用】個人登録票!$A$59:$P$127,5,FALSE)),"",VLOOKUP(A61,【入力用】個人登録票!$A$59:$P$127,5,FALSE))</f>
        <v/>
      </c>
      <c r="F61" s="607"/>
      <c r="G61" s="633" t="str">
        <f>TEXT(IF(ISERROR(VLOOKUP(A61,【入力用】個人登録票!$A$21:$P$50,12,FALSE)),"",VLOOKUP(A61,【入力用】個人登録票!$A$21:$P$50,12,FALSE)) &amp; IF(ISERROR(VLOOKUP(A61,【入力用】個人登録票!$A$59:$P$127,12,FALSE)),"",VLOOKUP(A61,【入力用】個人登録票!$A$59:$P$127,12,FALSE)),"yyyy/m/d")</f>
        <v/>
      </c>
      <c r="H61" s="633"/>
      <c r="I61" s="754" t="str">
        <f t="shared" si="3"/>
        <v/>
      </c>
      <c r="J61" s="754"/>
      <c r="K61" s="754"/>
      <c r="L61" s="754"/>
      <c r="M61" s="754"/>
      <c r="N61" s="754"/>
      <c r="O61" s="646" t="str">
        <f>IF(ISERROR(VLOOKUP(A61,【入力用】個人登録票!$A$21:$Q$50,17,FALSE)),"",VLOOKUP(A61,【入力用】個人登録票!$A$21:$Q$50,17,FALSE)) &amp; IF(ISERROR(VLOOKUP(A61,【入力用】個人登録票!$A$59:$Q$127,17,FALSE)),"",VLOOKUP(A61,【入力用】個人登録票!$A$59:$Q$127,17,FALSE))</f>
        <v/>
      </c>
      <c r="P61" s="647"/>
      <c r="Q61" s="647"/>
      <c r="R61" s="647"/>
      <c r="S61" s="647"/>
      <c r="T61" s="647"/>
      <c r="U61" s="647"/>
      <c r="V61" s="648"/>
      <c r="W61" s="686" t="str">
        <f>IF(ISERROR(VLOOKUP(A61,【入力用】個人登録票!$A$21:$P$50,16,FALSE)),"",VLOOKUP(A61,【入力用】個人登録票!$A$21:$P$50,16,FALSE)) &amp; IF(ISERROR(VLOOKUP(A61,【入力用】個人登録票!$A$59:$P$127,16,FALSE)),"",VLOOKUP(A61,【入力用】個人登録票!$A$59:$P$127,16,FALSE))</f>
        <v/>
      </c>
      <c r="X61" s="687"/>
      <c r="Y61" s="687"/>
      <c r="Z61" s="688"/>
      <c r="AA61" s="79" t="str">
        <f>IF(ISERROR(VLOOKUP(AJ61,【入力用】個人登録票!$A$21:$P$50,2,FALSE)),"",VLOOKUP(AJ61,【入力用】個人登録票!$A$21:$P$50,2,FALSE)) &amp; IF(ISERROR(VLOOKUP(AJ61,【入力用】個人登録票!$A$59:$P$127,2,FALSE)),"",VLOOKUP(AJ61,【入力用】個人登録票!$A$59:$P$127,2,FALSE))</f>
        <v/>
      </c>
      <c r="AB61" s="606" t="str">
        <f>IF(ISERROR(VLOOKUP(AJ61,【入力用】個人登録票!$A$21:$P$50,5,FALSE)),"",VLOOKUP(AJ61,【入力用】個人登録票!$A$21:$P$50,5,FALSE)) &amp; IF(ISERROR(VLOOKUP(AJ61,【入力用】個人登録票!$A$59:$P$127,5,FALSE)),"",VLOOKUP(AJ61,【入力用】個人登録票!$A$59:$P$127,5,FALSE))</f>
        <v/>
      </c>
      <c r="AC61" s="649"/>
      <c r="AD61" s="607"/>
      <c r="AE61" s="644" t="str">
        <f>TEXT(IF(ISERROR(VLOOKUP(AJ61,【入力用】個人登録票!$A$21:$P$50,12,FALSE)),"",VLOOKUP(AJ61,【入力用】個人登録票!$A$21:$P$50,12,FALSE)) &amp; IF(ISERROR(VLOOKUP(AJ61,【入力用】個人登録票!$A$59:$P$127,12,FALSE)),"",VLOOKUP(AJ61,【入力用】個人登録票!$A$59:$P$127,12,FALSE)),"yyyy/m/d")</f>
        <v/>
      </c>
      <c r="AF61" s="645"/>
      <c r="AG61" s="156" t="str">
        <f t="shared" si="2"/>
        <v/>
      </c>
      <c r="AH61" s="100" t="str">
        <f>IF(ISERROR(VLOOKUP(AJ61,【入力用】個人登録票!$A$21:$Q$50,17,FALSE)),"",VLOOKUP(AJ61,【入力用】個人登録票!$A$21:$Q$50,17,FALSE)) &amp; IF(ISERROR(VLOOKUP(AJ61,【入力用】個人登録票!$A$59:$Q$127,17,FALSE)),"",VLOOKUP(AJ61,【入力用】個人登録票!$A$59:$Q$127,17,FALSE))</f>
        <v/>
      </c>
      <c r="AI61" s="80" t="str">
        <f>IF(ISERROR(VLOOKUP(AJ61,【入力用】個人登録票!$A$21:$P$50,16,FALSE)),"",VLOOKUP(AJ61,【入力用】個人登録票!$A$21:$P$50,16,FALSE)) &amp; IF(ISERROR(VLOOKUP(AJ61,【入力用】個人登録票!$A$59:$P$127,16,FALSE)),"",VLOOKUP(AJ61,【入力用】個人登録票!$A$59:$P$127,16,FALSE))</f>
        <v/>
      </c>
      <c r="AJ61" s="101" t="s">
        <v>415</v>
      </c>
      <c r="AK61" s="102" t="str">
        <f>IF(ISERROR(VLOOKUP(AJ61,【入力用】個人登録票!$A$21:$R$50,18,FALSE)),"",VLOOKUP(AJ61,【入力用】個人登録票!$A$21:$R$50,18,FALSE)) &amp; IF(ISERROR(VLOOKUP(AJ61,【入力用】個人登録票!$A$63:$R$127,18,FALSE)),"",VLOOKUP(AJ61,【入力用】個人登録票!$A$63:$R$127,18,FALSE))</f>
        <v/>
      </c>
    </row>
    <row r="62" spans="1:37" ht="27" customHeight="1">
      <c r="A62" s="75" t="s">
        <v>472</v>
      </c>
      <c r="B62" s="81" t="str">
        <f>IF(ISERROR(VLOOKUP(A62,【入力用】個人登録票!$A$21:$R$50,18,FALSE)),"",VLOOKUP(A62,【入力用】個人登録票!$A$21:$R$50,18,FALSE)) &amp; IF(ISERROR(VLOOKUP(A62,【入力用】個人登録票!$A$59:$R$127,18,FALSE)),"",VLOOKUP(A62,【入力用】個人登録票!$A$59:$R$127,18,FALSE))</f>
        <v/>
      </c>
      <c r="C62" s="755" t="str">
        <f>IF(ISERROR(VLOOKUP(A62,【入力用】個人登録票!$A$21:$P$50,2,FALSE)),"",VLOOKUP(A62,【入力用】個人登録票!$A$21:$P$50,2,FALSE)) &amp; IF(ISERROR(VLOOKUP(A62,【入力用】個人登録票!$A$59:$P$127,2,FALSE)),"",VLOOKUP(A62,【入力用】個人登録票!$A$59:$P$127,2,FALSE))</f>
        <v/>
      </c>
      <c r="D62" s="756"/>
      <c r="E62" s="606" t="str">
        <f>IF(ISERROR(VLOOKUP(A62,【入力用】個人登録票!$A$21:$P$50,5,FALSE)),"",VLOOKUP(A62,【入力用】個人登録票!$A$21:$P$50,5,FALSE)) &amp; IF(ISERROR(VLOOKUP(A62,【入力用】個人登録票!$A$59:$P$127,5,FALSE)),"",VLOOKUP(A62,【入力用】個人登録票!$A$59:$P$127,5,FALSE))</f>
        <v/>
      </c>
      <c r="F62" s="607"/>
      <c r="G62" s="633" t="str">
        <f>TEXT(IF(ISERROR(VLOOKUP(A62,【入力用】個人登録票!$A$21:$P$50,12,FALSE)),"",VLOOKUP(A62,【入力用】個人登録票!$A$21:$P$50,12,FALSE)) &amp; IF(ISERROR(VLOOKUP(A62,【入力用】個人登録票!$A$59:$P$127,12,FALSE)),"",VLOOKUP(A62,【入力用】個人登録票!$A$59:$P$127,12,FALSE)),"yyyy/m/d")</f>
        <v/>
      </c>
      <c r="H62" s="633"/>
      <c r="I62" s="754" t="str">
        <f t="shared" si="3"/>
        <v/>
      </c>
      <c r="J62" s="754"/>
      <c r="K62" s="754"/>
      <c r="L62" s="754"/>
      <c r="M62" s="754"/>
      <c r="N62" s="754"/>
      <c r="O62" s="646" t="str">
        <f>IF(ISERROR(VLOOKUP(A62,【入力用】個人登録票!$A$21:$Q$50,17,FALSE)),"",VLOOKUP(A62,【入力用】個人登録票!$A$21:$Q$50,17,FALSE)) &amp; IF(ISERROR(VLOOKUP(A62,【入力用】個人登録票!$A$59:$Q$127,17,FALSE)),"",VLOOKUP(A62,【入力用】個人登録票!$A$59:$Q$127,17,FALSE))</f>
        <v/>
      </c>
      <c r="P62" s="647"/>
      <c r="Q62" s="647"/>
      <c r="R62" s="647"/>
      <c r="S62" s="647"/>
      <c r="T62" s="647"/>
      <c r="U62" s="647"/>
      <c r="V62" s="648"/>
      <c r="W62" s="686" t="str">
        <f>IF(ISERROR(VLOOKUP(A62,【入力用】個人登録票!$A$21:$P$50,16,FALSE)),"",VLOOKUP(A62,【入力用】個人登録票!$A$21:$P$50,16,FALSE)) &amp; IF(ISERROR(VLOOKUP(A62,【入力用】個人登録票!$A$59:$P$127,16,FALSE)),"",VLOOKUP(A62,【入力用】個人登録票!$A$59:$P$127,16,FALSE))</f>
        <v/>
      </c>
      <c r="X62" s="687"/>
      <c r="Y62" s="687"/>
      <c r="Z62" s="688"/>
      <c r="AA62" s="79" t="str">
        <f>IF(ISERROR(VLOOKUP(AJ62,【入力用】個人登録票!$A$21:$P$50,2,FALSE)),"",VLOOKUP(AJ62,【入力用】個人登録票!$A$21:$P$50,2,FALSE)) &amp; IF(ISERROR(VLOOKUP(AJ62,【入力用】個人登録票!$A$59:$P$127,2,FALSE)),"",VLOOKUP(AJ62,【入力用】個人登録票!$A$59:$P$127,2,FALSE))</f>
        <v/>
      </c>
      <c r="AB62" s="606" t="str">
        <f>IF(ISERROR(VLOOKUP(AJ62,【入力用】個人登録票!$A$21:$P$50,5,FALSE)),"",VLOOKUP(AJ62,【入力用】個人登録票!$A$21:$P$50,5,FALSE)) &amp; IF(ISERROR(VLOOKUP(AJ62,【入力用】個人登録票!$A$59:$P$127,5,FALSE)),"",VLOOKUP(AJ62,【入力用】個人登録票!$A$59:$P$127,5,FALSE))</f>
        <v/>
      </c>
      <c r="AC62" s="649"/>
      <c r="AD62" s="607"/>
      <c r="AE62" s="644" t="str">
        <f>TEXT(IF(ISERROR(VLOOKUP(AJ62,【入力用】個人登録票!$A$21:$P$50,12,FALSE)),"",VLOOKUP(AJ62,【入力用】個人登録票!$A$21:$P$50,12,FALSE)) &amp; IF(ISERROR(VLOOKUP(AJ62,【入力用】個人登録票!$A$59:$P$127,12,FALSE)),"",VLOOKUP(AJ62,【入力用】個人登録票!$A$59:$P$127,12,FALSE)),"yyyy/m/d")</f>
        <v/>
      </c>
      <c r="AF62" s="645"/>
      <c r="AG62" s="156" t="str">
        <f t="shared" si="2"/>
        <v/>
      </c>
      <c r="AH62" s="100" t="str">
        <f>IF(ISERROR(VLOOKUP(AJ62,【入力用】個人登録票!$A$21:$Q$50,17,FALSE)),"",VLOOKUP(AJ62,【入力用】個人登録票!$A$21:$Q$50,17,FALSE)) &amp; IF(ISERROR(VLOOKUP(AJ62,【入力用】個人登録票!$A$59:$Q$127,17,FALSE)),"",VLOOKUP(AJ62,【入力用】個人登録票!$A$59:$Q$127,17,FALSE))</f>
        <v/>
      </c>
      <c r="AI62" s="80" t="str">
        <f>IF(ISERROR(VLOOKUP(AJ62,【入力用】個人登録票!$A$21:$P$50,16,FALSE)),"",VLOOKUP(AJ62,【入力用】個人登録票!$A$21:$P$50,16,FALSE)) &amp; IF(ISERROR(VLOOKUP(AJ62,【入力用】個人登録票!$A$59:$P$127,16,FALSE)),"",VLOOKUP(AJ62,【入力用】個人登録票!$A$59:$P$127,16,FALSE))</f>
        <v/>
      </c>
      <c r="AJ62" s="101" t="s">
        <v>416</v>
      </c>
      <c r="AK62" s="102" t="str">
        <f>IF(ISERROR(VLOOKUP(AJ62,【入力用】個人登録票!$A$21:$R$50,18,FALSE)),"",VLOOKUP(AJ62,【入力用】個人登録票!$A$21:$R$50,18,FALSE)) &amp; IF(ISERROR(VLOOKUP(AJ62,【入力用】個人登録票!$A$63:$R$127,18,FALSE)),"",VLOOKUP(AJ62,【入力用】個人登録票!$A$63:$R$127,18,FALSE))</f>
        <v/>
      </c>
    </row>
    <row r="63" spans="1:37" ht="27" customHeight="1">
      <c r="A63" s="75" t="s">
        <v>473</v>
      </c>
      <c r="B63" s="81" t="str">
        <f>IF(ISERROR(VLOOKUP(A63,【入力用】個人登録票!$A$21:$R$50,18,FALSE)),"",VLOOKUP(A63,【入力用】個人登録票!$A$21:$R$50,18,FALSE)) &amp; IF(ISERROR(VLOOKUP(A63,【入力用】個人登録票!$A$59:$R$127,18,FALSE)),"",VLOOKUP(A63,【入力用】個人登録票!$A$59:$R$127,18,FALSE))</f>
        <v/>
      </c>
      <c r="C63" s="755" t="str">
        <f>IF(ISERROR(VLOOKUP(A63,【入力用】個人登録票!$A$21:$P$50,2,FALSE)),"",VLOOKUP(A63,【入力用】個人登録票!$A$21:$P$50,2,FALSE)) &amp; IF(ISERROR(VLOOKUP(A63,【入力用】個人登録票!$A$59:$P$127,2,FALSE)),"",VLOOKUP(A63,【入力用】個人登録票!$A$59:$P$127,2,FALSE))</f>
        <v/>
      </c>
      <c r="D63" s="756"/>
      <c r="E63" s="606" t="str">
        <f>IF(ISERROR(VLOOKUP(A63,【入力用】個人登録票!$A$21:$P$50,5,FALSE)),"",VLOOKUP(A63,【入力用】個人登録票!$A$21:$P$50,5,FALSE)) &amp; IF(ISERROR(VLOOKUP(A63,【入力用】個人登録票!$A$59:$P$127,5,FALSE)),"",VLOOKUP(A63,【入力用】個人登録票!$A$59:$P$127,5,FALSE))</f>
        <v/>
      </c>
      <c r="F63" s="607"/>
      <c r="G63" s="633" t="str">
        <f>TEXT(IF(ISERROR(VLOOKUP(A63,【入力用】個人登録票!$A$21:$P$50,12,FALSE)),"",VLOOKUP(A63,【入力用】個人登録票!$A$21:$P$50,12,FALSE)) &amp; IF(ISERROR(VLOOKUP(A63,【入力用】個人登録票!$A$59:$P$127,12,FALSE)),"",VLOOKUP(A63,【入力用】個人登録票!$A$59:$P$127,12,FALSE)),"yyyy/m/d")</f>
        <v/>
      </c>
      <c r="H63" s="633"/>
      <c r="I63" s="754" t="str">
        <f t="shared" si="3"/>
        <v/>
      </c>
      <c r="J63" s="754"/>
      <c r="K63" s="754"/>
      <c r="L63" s="754"/>
      <c r="M63" s="754"/>
      <c r="N63" s="754"/>
      <c r="O63" s="646" t="str">
        <f>IF(ISERROR(VLOOKUP(A63,【入力用】個人登録票!$A$21:$Q$50,17,FALSE)),"",VLOOKUP(A63,【入力用】個人登録票!$A$21:$Q$50,17,FALSE)) &amp; IF(ISERROR(VLOOKUP(A63,【入力用】個人登録票!$A$59:$Q$127,17,FALSE)),"",VLOOKUP(A63,【入力用】個人登録票!$A$59:$Q$127,17,FALSE))</f>
        <v/>
      </c>
      <c r="P63" s="647"/>
      <c r="Q63" s="647"/>
      <c r="R63" s="647"/>
      <c r="S63" s="647"/>
      <c r="T63" s="647"/>
      <c r="U63" s="647"/>
      <c r="V63" s="648"/>
      <c r="W63" s="686" t="str">
        <f>IF(ISERROR(VLOOKUP(A63,【入力用】個人登録票!$A$21:$P$50,16,FALSE)),"",VLOOKUP(A63,【入力用】個人登録票!$A$21:$P$50,16,FALSE)) &amp; IF(ISERROR(VLOOKUP(A63,【入力用】個人登録票!$A$59:$P$127,16,FALSE)),"",VLOOKUP(A63,【入力用】個人登録票!$A$59:$P$127,16,FALSE))</f>
        <v/>
      </c>
      <c r="X63" s="687"/>
      <c r="Y63" s="687"/>
      <c r="Z63" s="688"/>
      <c r="AA63" s="79" t="str">
        <f>IF(ISERROR(VLOOKUP(AJ63,【入力用】個人登録票!$A$21:$P$50,2,FALSE)),"",VLOOKUP(AJ63,【入力用】個人登録票!$A$21:$P$50,2,FALSE)) &amp; IF(ISERROR(VLOOKUP(AJ63,【入力用】個人登録票!$A$59:$P$127,2,FALSE)),"",VLOOKUP(AJ63,【入力用】個人登録票!$A$59:$P$127,2,FALSE))</f>
        <v/>
      </c>
      <c r="AB63" s="606" t="str">
        <f>IF(ISERROR(VLOOKUP(AJ63,【入力用】個人登録票!$A$21:$P$50,5,FALSE)),"",VLOOKUP(AJ63,【入力用】個人登録票!$A$21:$P$50,5,FALSE)) &amp; IF(ISERROR(VLOOKUP(AJ63,【入力用】個人登録票!$A$59:$P$127,5,FALSE)),"",VLOOKUP(AJ63,【入力用】個人登録票!$A$59:$P$127,5,FALSE))</f>
        <v/>
      </c>
      <c r="AC63" s="649"/>
      <c r="AD63" s="607"/>
      <c r="AE63" s="644" t="str">
        <f>TEXT(IF(ISERROR(VLOOKUP(AJ63,【入力用】個人登録票!$A$21:$P$50,12,FALSE)),"",VLOOKUP(AJ63,【入力用】個人登録票!$A$21:$P$50,12,FALSE)) &amp; IF(ISERROR(VLOOKUP(AJ63,【入力用】個人登録票!$A$59:$P$127,12,FALSE)),"",VLOOKUP(AJ63,【入力用】個人登録票!$A$59:$P$127,12,FALSE)),"yyyy/m/d")</f>
        <v/>
      </c>
      <c r="AF63" s="645"/>
      <c r="AG63" s="156" t="str">
        <f t="shared" si="2"/>
        <v/>
      </c>
      <c r="AH63" s="100" t="str">
        <f>IF(ISERROR(VLOOKUP(AJ63,【入力用】個人登録票!$A$21:$Q$50,17,FALSE)),"",VLOOKUP(AJ63,【入力用】個人登録票!$A$21:$Q$50,17,FALSE)) &amp; IF(ISERROR(VLOOKUP(AJ63,【入力用】個人登録票!$A$59:$Q$127,17,FALSE)),"",VLOOKUP(AJ63,【入力用】個人登録票!$A$59:$Q$127,17,FALSE))</f>
        <v/>
      </c>
      <c r="AI63" s="80" t="str">
        <f>IF(ISERROR(VLOOKUP(AJ63,【入力用】個人登録票!$A$21:$P$50,16,FALSE)),"",VLOOKUP(AJ63,【入力用】個人登録票!$A$21:$P$50,16,FALSE)) &amp; IF(ISERROR(VLOOKUP(AJ63,【入力用】個人登録票!$A$59:$P$127,16,FALSE)),"",VLOOKUP(AJ63,【入力用】個人登録票!$A$59:$P$127,16,FALSE))</f>
        <v/>
      </c>
      <c r="AJ63" s="101" t="s">
        <v>417</v>
      </c>
      <c r="AK63" s="102" t="str">
        <f>IF(ISERROR(VLOOKUP(AJ63,【入力用】個人登録票!$A$21:$R$50,18,FALSE)),"",VLOOKUP(AJ63,【入力用】個人登録票!$A$21:$R$50,18,FALSE)) &amp; IF(ISERROR(VLOOKUP(AJ63,【入力用】個人登録票!$A$63:$R$127,18,FALSE)),"",VLOOKUP(AJ63,【入力用】個人登録票!$A$63:$R$127,18,FALSE))</f>
        <v/>
      </c>
    </row>
    <row r="64" spans="1:37" ht="27" customHeight="1" thickBot="1">
      <c r="A64" s="75" t="s">
        <v>474</v>
      </c>
      <c r="B64" s="81" t="str">
        <f>IF(ISERROR(VLOOKUP(A64,【入力用】個人登録票!$A$21:$R$50,18,FALSE)),"",VLOOKUP(A64,【入力用】個人登録票!$A$21:$R$50,18,FALSE)) &amp; IF(ISERROR(VLOOKUP(A64,【入力用】個人登録票!$A$59:$R$127,18,FALSE)),"",VLOOKUP(A64,【入力用】個人登録票!$A$59:$R$127,18,FALSE))</f>
        <v/>
      </c>
      <c r="C64" s="773" t="str">
        <f>IF(ISERROR(VLOOKUP(A64,【入力用】個人登録票!$A$21:$P$50,2,FALSE)),"",VLOOKUP(A64,【入力用】個人登録票!$A$21:$P$50,2,FALSE)) &amp; IF(ISERROR(VLOOKUP(A64,【入力用】個人登録票!$A$59:$P$127,2,FALSE)),"",VLOOKUP(A64,【入力用】個人登録票!$A$59:$P$127,2,FALSE))</f>
        <v/>
      </c>
      <c r="D64" s="774"/>
      <c r="E64" s="689" t="str">
        <f>IF(ISERROR(VLOOKUP(A64,【入力用】個人登録票!$A$21:$P$50,5,FALSE)),"",VLOOKUP(A64,【入力用】個人登録票!$A$21:$P$50,5,FALSE)) &amp; IF(ISERROR(VLOOKUP(A64,【入力用】個人登録票!$A$59:$P$127,5,FALSE)),"",VLOOKUP(A64,【入力用】個人登録票!$A$59:$P$127,5,FALSE))</f>
        <v/>
      </c>
      <c r="F64" s="690"/>
      <c r="G64" s="691" t="str">
        <f>TEXT(IF(ISERROR(VLOOKUP(A64,【入力用】個人登録票!$A$21:$P$50,12,FALSE)),"",VLOOKUP(A64,【入力用】個人登録票!$A$21:$P$50,12,FALSE)) &amp; IF(ISERROR(VLOOKUP(A64,【入力用】個人登録票!$A$59:$P$127,12,FALSE)),"",VLOOKUP(A64,【入力用】個人登録票!$A$59:$P$127,12,FALSE)),"yyyy/m/d")</f>
        <v/>
      </c>
      <c r="H64" s="691"/>
      <c r="I64" s="757" t="str">
        <f t="shared" si="3"/>
        <v/>
      </c>
      <c r="J64" s="757"/>
      <c r="K64" s="757"/>
      <c r="L64" s="757"/>
      <c r="M64" s="757"/>
      <c r="N64" s="757"/>
      <c r="O64" s="695" t="str">
        <f>IF(ISERROR(VLOOKUP(A64,【入力用】個人登録票!$A$21:$Q$50,17,FALSE)),"",VLOOKUP(A64,【入力用】個人登録票!$A$21:$Q$50,17,FALSE)) &amp; IF(ISERROR(VLOOKUP(A64,【入力用】個人登録票!$A$59:$Q$127,17,FALSE)),"",VLOOKUP(A64,【入力用】個人登録票!$A$59:$Q$127,17,FALSE))</f>
        <v/>
      </c>
      <c r="P64" s="696"/>
      <c r="Q64" s="696"/>
      <c r="R64" s="696"/>
      <c r="S64" s="696"/>
      <c r="T64" s="696"/>
      <c r="U64" s="696"/>
      <c r="V64" s="697"/>
      <c r="W64" s="730" t="str">
        <f>IF(ISERROR(VLOOKUP(A64,【入力用】個人登録票!$A$21:$P$50,16,FALSE)),"",VLOOKUP(A64,【入力用】個人登録票!$A$21:$P$50,16,FALSE)) &amp; IF(ISERROR(VLOOKUP(A64,【入力用】個人登録票!$A$59:$P$127,16,FALSE)),"",VLOOKUP(A64,【入力用】個人登録票!$A$59:$P$127,16,FALSE))</f>
        <v/>
      </c>
      <c r="X64" s="731"/>
      <c r="Y64" s="731"/>
      <c r="Z64" s="732"/>
      <c r="AA64" s="82" t="str">
        <f>IF(ISERROR(VLOOKUP(AJ64,【入力用】個人登録票!$A$21:$P$50,2,FALSE)),"",VLOOKUP(AJ64,【入力用】個人登録票!$A$21:$P$50,2,FALSE)) &amp; IF(ISERROR(VLOOKUP(AJ64,【入力用】個人登録票!$A$59:$P$127,2,FALSE)),"",VLOOKUP(AJ64,【入力用】個人登録票!$A$59:$P$127,2,FALSE))</f>
        <v/>
      </c>
      <c r="AB64" s="689" t="str">
        <f>IF(ISERROR(VLOOKUP(AJ64,【入力用】個人登録票!$A$21:$P$50,5,FALSE)),"",VLOOKUP(AJ64,【入力用】個人登録票!$A$21:$P$50,5,FALSE)) &amp; IF(ISERROR(VLOOKUP(AJ64,【入力用】個人登録票!$A$59:$P$127,5,FALSE)),"",VLOOKUP(AJ64,【入力用】個人登録票!$A$59:$P$127,5,FALSE))</f>
        <v/>
      </c>
      <c r="AC64" s="692"/>
      <c r="AD64" s="690"/>
      <c r="AE64" s="693" t="str">
        <f>TEXT(IF(ISERROR(VLOOKUP(AJ64,【入力用】個人登録票!$A$21:$P$50,12,FALSE)),"",VLOOKUP(AJ64,【入力用】個人登録票!$A$21:$P$50,12,FALSE)) &amp; IF(ISERROR(VLOOKUP(AJ64,【入力用】個人登録票!$A$59:$P$127,12,FALSE)),"",VLOOKUP(AJ64,【入力用】個人登録票!$A$59:$P$127,12,FALSE)),"yyyy/m/d")</f>
        <v/>
      </c>
      <c r="AF64" s="694"/>
      <c r="AG64" s="157" t="str">
        <f t="shared" si="2"/>
        <v/>
      </c>
      <c r="AH64" s="83" t="str">
        <f>IF(ISERROR(VLOOKUP(AJ64,【入力用】個人登録票!$A$21:$Q$50,17,FALSE)),"",VLOOKUP(AJ64,【入力用】個人登録票!$A$21:$Q$50,17,FALSE)) &amp; IF(ISERROR(VLOOKUP(AJ64,【入力用】個人登録票!$A$59:$Q$127,17,FALSE)),"",VLOOKUP(AJ64,【入力用】個人登録票!$A$59:$Q$127,17,FALSE))</f>
        <v/>
      </c>
      <c r="AI64" s="84" t="str">
        <f>IF(ISERROR(VLOOKUP(AJ64,【入力用】個人登録票!$A$21:$P$50,16,FALSE)),"",VLOOKUP(AJ64,【入力用】個人登録票!$A$21:$P$50,16,FALSE)) &amp; IF(ISERROR(VLOOKUP(AJ64,【入力用】個人登録票!$A$59:$P$127,16,FALSE)),"",VLOOKUP(AJ64,【入力用】個人登録票!$A$59:$P$127,16,FALSE))</f>
        <v/>
      </c>
      <c r="AJ64" s="101" t="s">
        <v>418</v>
      </c>
      <c r="AK64" s="102" t="str">
        <f>IF(ISERROR(VLOOKUP(AJ64,【入力用】個人登録票!$A$21:$R$50,18,FALSE)),"",VLOOKUP(AJ64,【入力用】個人登録票!$A$21:$R$50,18,FALSE)) &amp; IF(ISERROR(VLOOKUP(AJ64,【入力用】個人登録票!$A$63:$R$127,18,FALSE)),"",VLOOKUP(AJ64,【入力用】個人登録票!$A$63:$R$127,18,FALSE))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640" t="s">
        <v>52</v>
      </c>
      <c r="E66" s="640"/>
      <c r="F66" s="640"/>
      <c r="G66" s="640"/>
      <c r="H66" s="640"/>
      <c r="I66" s="640"/>
      <c r="J66" s="640"/>
      <c r="K66" s="640"/>
      <c r="L66" s="640"/>
      <c r="M66" s="640"/>
      <c r="N66" s="640"/>
      <c r="O66" s="640"/>
      <c r="P66" s="640"/>
      <c r="Q66" s="640"/>
      <c r="R66" s="640"/>
      <c r="S66" s="640"/>
      <c r="T66" s="640"/>
      <c r="U66" s="640"/>
      <c r="V66" s="640"/>
      <c r="W66" s="640"/>
      <c r="X66" s="640"/>
      <c r="Y66" s="640"/>
      <c r="Z66" s="640"/>
      <c r="AA66" s="640"/>
      <c r="AB66" s="640"/>
      <c r="AC66" s="640"/>
      <c r="AD66" s="640"/>
      <c r="AE66" s="640"/>
      <c r="AF66" s="640"/>
      <c r="AG66" s="640"/>
      <c r="AH66" s="640"/>
      <c r="AI66" s="640"/>
    </row>
    <row r="67" spans="3:50" ht="12.75" customHeight="1">
      <c r="C67" s="2"/>
      <c r="D67" s="640" t="s">
        <v>53</v>
      </c>
      <c r="E67" s="640"/>
      <c r="F67" s="640"/>
      <c r="G67" s="640"/>
      <c r="H67" s="640"/>
      <c r="I67" s="640"/>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0"/>
      <c r="AH67" s="640"/>
      <c r="AI67" s="640"/>
    </row>
    <row r="68" spans="3:50" ht="18" customHeight="1" thickBot="1">
      <c r="C68" s="2"/>
      <c r="D68" s="2"/>
      <c r="E68" s="590" t="str">
        <f>E2</f>
        <v>Ａ 表 （日本協会）</v>
      </c>
      <c r="F68" s="591"/>
      <c r="G68" s="591"/>
      <c r="H68" s="3"/>
      <c r="I68" s="3"/>
      <c r="J68" s="3"/>
      <c r="K68" s="3"/>
      <c r="L68" s="705">
        <f>L2</f>
        <v>2025</v>
      </c>
      <c r="M68" s="705"/>
      <c r="N68" s="3" t="s">
        <v>49</v>
      </c>
      <c r="O68" s="3"/>
      <c r="P68" s="3"/>
      <c r="Q68" s="3"/>
      <c r="R68" s="3" t="s">
        <v>50</v>
      </c>
      <c r="S68" s="3"/>
      <c r="T68" s="3"/>
      <c r="U68" s="46" t="s">
        <v>55</v>
      </c>
      <c r="V68" s="758" t="s">
        <v>200</v>
      </c>
      <c r="W68" s="758"/>
      <c r="X68" s="48">
        <f>X2</f>
        <v>0</v>
      </c>
      <c r="Y68" s="48"/>
      <c r="Z68" s="3"/>
      <c r="AA68" s="3"/>
      <c r="AB68" s="3"/>
      <c r="AC68" s="3"/>
      <c r="AD68" s="3"/>
      <c r="AE68" s="3"/>
      <c r="AF68" s="3" t="s">
        <v>51</v>
      </c>
      <c r="AG68" s="2"/>
      <c r="AH68" s="2"/>
      <c r="AI68" s="2"/>
    </row>
    <row r="69" spans="3:50" ht="18.75" customHeight="1">
      <c r="C69" s="50"/>
      <c r="D69" s="51"/>
      <c r="E69" s="51"/>
      <c r="F69" s="52"/>
      <c r="G69" s="53"/>
      <c r="H69" s="727" t="s">
        <v>12</v>
      </c>
      <c r="I69" s="54"/>
      <c r="J69" s="54"/>
      <c r="K69" s="55"/>
      <c r="L69" s="54"/>
      <c r="M69" s="55"/>
      <c r="N69" s="56" t="str">
        <f>IF($N$3="","",$N$3)</f>
        <v>○</v>
      </c>
      <c r="O69" s="56" t="str">
        <f>IF($O$3="","",$O$3)</f>
        <v>○</v>
      </c>
      <c r="P69" s="55"/>
      <c r="Q69" s="55"/>
      <c r="R69" s="55"/>
      <c r="S69" s="55"/>
      <c r="T69" s="55"/>
      <c r="U69" s="55"/>
      <c r="V69" s="55"/>
      <c r="W69" s="55"/>
      <c r="X69" s="55"/>
      <c r="Y69" s="55"/>
      <c r="Z69" s="55"/>
      <c r="AA69" s="55"/>
      <c r="AB69" s="55"/>
      <c r="AC69" s="57"/>
      <c r="AD69" s="50"/>
      <c r="AE69" s="51"/>
      <c r="AF69" s="51"/>
      <c r="AG69" s="51"/>
      <c r="AH69" s="51"/>
      <c r="AI69" s="85"/>
    </row>
    <row r="70" spans="3:50" ht="28.5" customHeight="1">
      <c r="C70" s="724" t="s">
        <v>8</v>
      </c>
      <c r="D70" s="591"/>
      <c r="E70" s="725"/>
      <c r="F70" s="59"/>
      <c r="G70" s="97"/>
      <c r="H70" s="728"/>
      <c r="I70" s="585" t="s">
        <v>13</v>
      </c>
      <c r="J70" s="585" t="s">
        <v>19</v>
      </c>
      <c r="K70" s="585" t="s">
        <v>20</v>
      </c>
      <c r="L70" s="585" t="s">
        <v>21</v>
      </c>
      <c r="M70" s="585" t="s">
        <v>22</v>
      </c>
      <c r="N70" s="585" t="s">
        <v>23</v>
      </c>
      <c r="O70" s="585" t="s">
        <v>24</v>
      </c>
      <c r="P70" s="585" t="s">
        <v>25</v>
      </c>
      <c r="Q70" s="585" t="s">
        <v>26</v>
      </c>
      <c r="R70" s="585" t="s">
        <v>54</v>
      </c>
      <c r="S70" s="585" t="s">
        <v>27</v>
      </c>
      <c r="T70" s="585" t="s">
        <v>28</v>
      </c>
      <c r="U70" s="585" t="s">
        <v>29</v>
      </c>
      <c r="V70" s="585" t="s">
        <v>30</v>
      </c>
      <c r="W70" s="585" t="s">
        <v>31</v>
      </c>
      <c r="X70" s="585" t="s">
        <v>32</v>
      </c>
      <c r="Y70" s="585" t="s">
        <v>33</v>
      </c>
      <c r="Z70" s="585" t="s">
        <v>34</v>
      </c>
      <c r="AA70" s="585" t="s">
        <v>35</v>
      </c>
      <c r="AB70" s="585" t="s">
        <v>36</v>
      </c>
      <c r="AC70" s="598" t="s">
        <v>37</v>
      </c>
      <c r="AD70" s="60">
        <v>1</v>
      </c>
      <c r="AE70" s="701" t="s">
        <v>253</v>
      </c>
      <c r="AF70" s="701"/>
      <c r="AG70" s="701"/>
      <c r="AH70" s="701"/>
      <c r="AI70" s="702"/>
    </row>
    <row r="71" spans="3:50" ht="30" customHeight="1">
      <c r="C71" s="726"/>
      <c r="D71" s="591"/>
      <c r="E71" s="725"/>
      <c r="F71" s="699">
        <f>F5</f>
        <v>0</v>
      </c>
      <c r="G71" s="700"/>
      <c r="H71" s="728"/>
      <c r="I71" s="586"/>
      <c r="J71" s="586"/>
      <c r="K71" s="586"/>
      <c r="L71" s="586"/>
      <c r="M71" s="586"/>
      <c r="N71" s="586"/>
      <c r="O71" s="586"/>
      <c r="P71" s="586"/>
      <c r="Q71" s="586"/>
      <c r="R71" s="586"/>
      <c r="S71" s="586"/>
      <c r="T71" s="586"/>
      <c r="U71" s="586"/>
      <c r="V71" s="586"/>
      <c r="W71" s="586"/>
      <c r="X71" s="586"/>
      <c r="Y71" s="586"/>
      <c r="Z71" s="586"/>
      <c r="AA71" s="586"/>
      <c r="AB71" s="586"/>
      <c r="AC71" s="599"/>
      <c r="AD71" s="61">
        <v>2</v>
      </c>
      <c r="AE71" s="701" t="s">
        <v>46</v>
      </c>
      <c r="AF71" s="701"/>
      <c r="AG71" s="701"/>
      <c r="AH71" s="701"/>
      <c r="AI71" s="702"/>
    </row>
    <row r="72" spans="3:50" ht="9" customHeight="1">
      <c r="C72" s="733" t="s">
        <v>9</v>
      </c>
      <c r="D72" s="591"/>
      <c r="E72" s="725"/>
      <c r="F72" s="59"/>
      <c r="G72" s="62"/>
      <c r="H72" s="728"/>
      <c r="I72" s="586"/>
      <c r="J72" s="586"/>
      <c r="K72" s="586"/>
      <c r="L72" s="586"/>
      <c r="M72" s="586"/>
      <c r="N72" s="586"/>
      <c r="O72" s="586"/>
      <c r="P72" s="586"/>
      <c r="Q72" s="586"/>
      <c r="R72" s="586"/>
      <c r="S72" s="586"/>
      <c r="T72" s="586"/>
      <c r="U72" s="586"/>
      <c r="V72" s="586"/>
      <c r="W72" s="586"/>
      <c r="X72" s="586"/>
      <c r="Y72" s="586"/>
      <c r="Z72" s="586"/>
      <c r="AA72" s="586"/>
      <c r="AB72" s="586"/>
      <c r="AC72" s="599"/>
      <c r="AD72" s="61"/>
      <c r="AE72" s="63"/>
      <c r="AF72" s="63"/>
      <c r="AG72" s="63"/>
      <c r="AH72" s="63"/>
      <c r="AI72" s="86"/>
    </row>
    <row r="73" spans="3:50" ht="27.75" customHeight="1" thickBot="1">
      <c r="C73" s="734"/>
      <c r="D73" s="710"/>
      <c r="E73" s="711"/>
      <c r="F73" s="59"/>
      <c r="G73" s="64">
        <f>G7</f>
        <v>0</v>
      </c>
      <c r="H73" s="729"/>
      <c r="I73" s="587"/>
      <c r="J73" s="587"/>
      <c r="K73" s="587"/>
      <c r="L73" s="587"/>
      <c r="M73" s="587"/>
      <c r="N73" s="587"/>
      <c r="O73" s="587"/>
      <c r="P73" s="587"/>
      <c r="Q73" s="587"/>
      <c r="R73" s="587"/>
      <c r="S73" s="587"/>
      <c r="T73" s="587"/>
      <c r="U73" s="587"/>
      <c r="V73" s="587"/>
      <c r="W73" s="587"/>
      <c r="X73" s="587"/>
      <c r="Y73" s="587"/>
      <c r="Z73" s="587"/>
      <c r="AA73" s="587"/>
      <c r="AB73" s="587"/>
      <c r="AC73" s="600"/>
      <c r="AD73" s="65">
        <v>3</v>
      </c>
      <c r="AE73" s="66" t="s">
        <v>47</v>
      </c>
      <c r="AF73" s="63"/>
      <c r="AG73" s="63"/>
      <c r="AH73" s="63"/>
      <c r="AI73" s="86"/>
    </row>
    <row r="74" spans="3:50" ht="13.5" customHeight="1">
      <c r="C74" s="712" t="s">
        <v>7</v>
      </c>
      <c r="D74" s="713"/>
      <c r="E74" s="714"/>
      <c r="F74" s="671">
        <f>IF($F$8="","",$F$8)</f>
        <v>0</v>
      </c>
      <c r="G74" s="672"/>
      <c r="H74" s="672"/>
      <c r="I74" s="672"/>
      <c r="J74" s="672"/>
      <c r="K74" s="672"/>
      <c r="L74" s="672"/>
      <c r="M74" s="672"/>
      <c r="N74" s="672"/>
      <c r="O74" s="672"/>
      <c r="P74" s="672"/>
      <c r="Q74" s="672"/>
      <c r="R74" s="672"/>
      <c r="S74" s="672"/>
      <c r="T74" s="750" t="s">
        <v>133</v>
      </c>
      <c r="U74" s="750"/>
      <c r="V74" s="750"/>
      <c r="W74" s="750"/>
      <c r="X74" s="750"/>
      <c r="Y74" s="750"/>
      <c r="Z74" s="751" t="s">
        <v>57</v>
      </c>
      <c r="AA74" s="751">
        <f>$AA$8</f>
        <v>0</v>
      </c>
      <c r="AB74" s="604" t="s">
        <v>58</v>
      </c>
      <c r="AC74" s="604" t="s">
        <v>59</v>
      </c>
      <c r="AD74" s="735">
        <v>4</v>
      </c>
      <c r="AE74" s="737" t="s">
        <v>48</v>
      </c>
      <c r="AF74" s="737"/>
      <c r="AG74" s="737"/>
      <c r="AH74" s="737"/>
      <c r="AI74" s="738"/>
    </row>
    <row r="75" spans="3:50" ht="13.5" customHeight="1" thickBot="1">
      <c r="C75" s="734"/>
      <c r="D75" s="710"/>
      <c r="E75" s="711"/>
      <c r="F75" s="673"/>
      <c r="G75" s="674"/>
      <c r="H75" s="674"/>
      <c r="I75" s="674"/>
      <c r="J75" s="674"/>
      <c r="K75" s="674"/>
      <c r="L75" s="674"/>
      <c r="M75" s="674"/>
      <c r="N75" s="674"/>
      <c r="O75" s="674"/>
      <c r="P75" s="674"/>
      <c r="Q75" s="674"/>
      <c r="R75" s="674"/>
      <c r="S75" s="674"/>
      <c r="T75" s="741" t="s">
        <v>134</v>
      </c>
      <c r="U75" s="741"/>
      <c r="V75" s="741"/>
      <c r="W75" s="741"/>
      <c r="X75" s="741"/>
      <c r="Y75" s="741"/>
      <c r="Z75" s="629"/>
      <c r="AA75" s="629"/>
      <c r="AB75" s="605"/>
      <c r="AC75" s="605"/>
      <c r="AD75" s="736"/>
      <c r="AE75" s="739"/>
      <c r="AF75" s="739"/>
      <c r="AG75" s="739"/>
      <c r="AH75" s="739"/>
      <c r="AI75" s="740"/>
    </row>
    <row r="76" spans="3:50" ht="13.5" customHeight="1">
      <c r="C76" s="712" t="s">
        <v>14</v>
      </c>
      <c r="D76" s="713"/>
      <c r="E76" s="714"/>
      <c r="F76" s="67" t="s">
        <v>15</v>
      </c>
      <c r="G76" s="742">
        <f>IF($G$10="","",$G$10)</f>
        <v>0</v>
      </c>
      <c r="H76" s="743"/>
      <c r="I76" s="743"/>
      <c r="J76" s="743"/>
      <c r="K76" s="743"/>
      <c r="L76" s="743"/>
      <c r="M76" s="743"/>
      <c r="N76" s="743"/>
      <c r="O76" s="743"/>
      <c r="P76" s="743"/>
      <c r="Q76" s="743"/>
      <c r="R76" s="743"/>
      <c r="S76" s="743"/>
      <c r="T76" s="743"/>
      <c r="U76" s="743"/>
      <c r="V76" s="743"/>
      <c r="W76" s="743"/>
      <c r="X76" s="743"/>
      <c r="Y76" s="743"/>
      <c r="Z76" s="744"/>
      <c r="AA76" s="759" t="s">
        <v>17</v>
      </c>
      <c r="AB76" s="661" t="s">
        <v>10</v>
      </c>
      <c r="AC76" s="661"/>
      <c r="AD76" s="655"/>
      <c r="AE76" s="655" t="s">
        <v>11</v>
      </c>
      <c r="AF76" s="655"/>
      <c r="AG76" s="68" t="s">
        <v>38</v>
      </c>
      <c r="AH76" s="655" t="s">
        <v>40</v>
      </c>
      <c r="AI76" s="748" t="s">
        <v>41</v>
      </c>
      <c r="AJ76" s="776"/>
      <c r="AU76" s="653"/>
      <c r="AV76" s="653"/>
      <c r="AW76" s="653"/>
      <c r="AX76" s="654"/>
    </row>
    <row r="77" spans="3:50" ht="13.5" customHeight="1" thickBot="1">
      <c r="C77" s="709" t="s">
        <v>6</v>
      </c>
      <c r="D77" s="710"/>
      <c r="E77" s="711"/>
      <c r="F77" s="69">
        <f>IF($F$11="","",$F$11)</f>
        <v>0</v>
      </c>
      <c r="G77" s="745"/>
      <c r="H77" s="746"/>
      <c r="I77" s="746"/>
      <c r="J77" s="746"/>
      <c r="K77" s="746"/>
      <c r="L77" s="746"/>
      <c r="M77" s="746"/>
      <c r="N77" s="746"/>
      <c r="O77" s="746"/>
      <c r="P77" s="746"/>
      <c r="Q77" s="746"/>
      <c r="R77" s="746"/>
      <c r="S77" s="746"/>
      <c r="T77" s="746"/>
      <c r="U77" s="746"/>
      <c r="V77" s="746"/>
      <c r="W77" s="746"/>
      <c r="X77" s="746"/>
      <c r="Y77" s="746"/>
      <c r="Z77" s="747"/>
      <c r="AA77" s="760"/>
      <c r="AB77" s="589"/>
      <c r="AC77" s="589"/>
      <c r="AD77" s="589"/>
      <c r="AE77" s="589"/>
      <c r="AF77" s="589"/>
      <c r="AG77" s="98" t="s">
        <v>39</v>
      </c>
      <c r="AH77" s="589"/>
      <c r="AI77" s="749"/>
      <c r="AJ77" s="776"/>
      <c r="AU77" s="653"/>
      <c r="AV77" s="653"/>
      <c r="AW77" s="653"/>
      <c r="AX77" s="654"/>
    </row>
    <row r="78" spans="3:50" ht="13.5" customHeight="1">
      <c r="C78" s="712" t="s">
        <v>14</v>
      </c>
      <c r="D78" s="713"/>
      <c r="E78" s="714"/>
      <c r="F78" s="71" t="s">
        <v>15</v>
      </c>
      <c r="G78" s="742">
        <f>IF($G$12="","",$G$12)</f>
        <v>0</v>
      </c>
      <c r="H78" s="743"/>
      <c r="I78" s="743"/>
      <c r="J78" s="743"/>
      <c r="K78" s="743"/>
      <c r="L78" s="743"/>
      <c r="M78" s="743"/>
      <c r="N78" s="743"/>
      <c r="O78" s="743"/>
      <c r="P78" s="743"/>
      <c r="Q78" s="743"/>
      <c r="R78" s="743"/>
      <c r="S78" s="743"/>
      <c r="T78" s="743"/>
      <c r="U78" s="743"/>
      <c r="V78" s="743"/>
      <c r="W78" s="743"/>
      <c r="X78" s="743"/>
      <c r="Y78" s="743"/>
      <c r="Z78" s="743"/>
      <c r="AA78" s="596" t="str">
        <f>IF(ISERROR(VLOOKUP(AJ78,【入力用】個人登録票!$A$21:$P$50,2,FALSE)),"",VLOOKUP(AJ78,【入力用】個人登録票!$A$21:$P$50,2,FALSE)) &amp; IF(ISERROR(VLOOKUP(AJ78,【入力用】個人登録票!$A$59:$P$127,2,FALSE)),"",VLOOKUP(AJ78,【入力用】個人登録票!$A$59:$P$127,2,FALSE))</f>
        <v/>
      </c>
      <c r="AB78" s="588" t="str">
        <f>IF(ISERROR(VLOOKUP(AJ78,【入力用】個人登録票!$A$21:$P$50,5,FALSE)),"",VLOOKUP(AJ78,【入力用】個人登録票!$A$21:$P$50,5,FALSE)) &amp; IF(ISERROR(VLOOKUP(AJ78,【入力用】個人登録票!$A$59:$P$127,5,FALSE)),"",VLOOKUP(AJ78,【入力用】個人登録票!$A$59:$P$127,5,FALSE))</f>
        <v/>
      </c>
      <c r="AC78" s="589"/>
      <c r="AD78" s="589"/>
      <c r="AE78" s="761" t="str">
        <f>TEXT(IF(ISERROR(VLOOKUP(AJ78,【入力用】個人登録票!$A$21:$P$50,12,FALSE)),"",VLOOKUP(AJ78,【入力用】個人登録票!$A$21:$P$50,12,FALSE)) &amp; IF(ISERROR(VLOOKUP(AJ78,【入力用】個人登録票!$A$59:$P$127,12,FALSE)),"",VLOOKUP(AJ78,【入力用】個人登録票!$A$59:$P$127,12,FALSE)),"yyyy/m/d")</f>
        <v/>
      </c>
      <c r="AF78" s="762"/>
      <c r="AG78" s="754" t="str">
        <f>IF(AA78="","",$F$8)</f>
        <v/>
      </c>
      <c r="AH78" s="634" t="str">
        <f>IF(ISERROR(VLOOKUP(AJ78,【入力用】個人登録票!$A$21:$Q$50,17,FALSE)),"",VLOOKUP(AJ78,【入力用】個人登録票!$A$21:$Q$50,17,FALSE)) &amp; IF(ISERROR(VLOOKUP(AJ78,【入力用】個人登録票!$A$59:$Q$127,17,FALSE)),"",VLOOKUP(AJ78,【入力用】個人登録票!$A$59:$Q$127,17,FALSE))</f>
        <v/>
      </c>
      <c r="AI78" s="669" t="str">
        <f>IF(ISERROR(VLOOKUP(AJ78,【入力用】個人登録票!$A$21:$P$50,16,FALSE)),"",VLOOKUP(AJ78,【入力用】個人登録票!$A$21:$P$50,16,FALSE)) &amp; IF(ISERROR(VLOOKUP(AJ78,【入力用】個人登録票!$A$59:$P$127,16,FALSE)),"",VLOOKUP(AJ78,【入力用】個人登録票!$A$59:$P$127,16,FALSE))</f>
        <v/>
      </c>
      <c r="AJ78" s="662" t="s">
        <v>362</v>
      </c>
      <c r="AK78" s="663" t="str">
        <f>IF(ISERROR(VLOOKUP(AJ78,【入力用】個人登録票!$A$21:$R$50,18,FALSE)),"",VLOOKUP(AJ78,【入力用】個人登録票!$A$21:$R$50,18,FALSE)) &amp; IF(ISERROR(VLOOKUP(AJ78,【入力用】個人登録票!$A$63:$R$127,18,FALSE)),"",VLOOKUP(AJ78,【入力用】個人登録票!$A$63:$R$127,18,FALSE))</f>
        <v/>
      </c>
    </row>
    <row r="79" spans="3:50" ht="13.5" customHeight="1">
      <c r="C79" s="618" t="s">
        <v>5</v>
      </c>
      <c r="D79" s="619"/>
      <c r="E79" s="620"/>
      <c r="F79" s="72">
        <f>IF($F$13="","",$F$13)</f>
        <v>0</v>
      </c>
      <c r="G79" s="752"/>
      <c r="H79" s="753"/>
      <c r="I79" s="753"/>
      <c r="J79" s="753"/>
      <c r="K79" s="753"/>
      <c r="L79" s="753"/>
      <c r="M79" s="753"/>
      <c r="N79" s="753"/>
      <c r="O79" s="753"/>
      <c r="P79" s="753"/>
      <c r="Q79" s="753"/>
      <c r="R79" s="753"/>
      <c r="S79" s="753"/>
      <c r="T79" s="753"/>
      <c r="U79" s="753"/>
      <c r="V79" s="753"/>
      <c r="W79" s="753"/>
      <c r="X79" s="753"/>
      <c r="Y79" s="753"/>
      <c r="Z79" s="753"/>
      <c r="AA79" s="597"/>
      <c r="AB79" s="589"/>
      <c r="AC79" s="589"/>
      <c r="AD79" s="589"/>
      <c r="AE79" s="763"/>
      <c r="AF79" s="764"/>
      <c r="AG79" s="754"/>
      <c r="AH79" s="635"/>
      <c r="AI79" s="670"/>
      <c r="AJ79" s="662"/>
      <c r="AK79" s="664"/>
    </row>
    <row r="80" spans="3:50" ht="13.5" customHeight="1">
      <c r="C80" s="706" t="s">
        <v>4</v>
      </c>
      <c r="D80" s="707"/>
      <c r="E80" s="708"/>
      <c r="F80" s="602">
        <f>IF($F$14="","",$F$14)</f>
        <v>0</v>
      </c>
      <c r="G80" s="602"/>
      <c r="H80" s="602"/>
      <c r="I80" s="602"/>
      <c r="J80" s="602"/>
      <c r="K80" s="602"/>
      <c r="L80" s="602"/>
      <c r="M80" s="602"/>
      <c r="N80" s="677" t="s">
        <v>135</v>
      </c>
      <c r="O80" s="677"/>
      <c r="P80" s="677"/>
      <c r="Q80" s="602">
        <f>IF($Q$14="","",$Q$14)</f>
        <v>0</v>
      </c>
      <c r="R80" s="602"/>
      <c r="S80" s="602"/>
      <c r="T80" s="602"/>
      <c r="U80" s="602"/>
      <c r="V80" s="602"/>
      <c r="W80" s="602"/>
      <c r="X80" s="602"/>
      <c r="Y80" s="602"/>
      <c r="Z80" s="603"/>
      <c r="AA80" s="596" t="str">
        <f>IF(ISERROR(VLOOKUP(AJ80,【入力用】個人登録票!$A$21:$P$50,2,FALSE)),"",VLOOKUP(AJ80,【入力用】個人登録票!$A$21:$P$50,2,FALSE)) &amp; IF(ISERROR(VLOOKUP(AJ80,【入力用】個人登録票!$A$59:$P$127,2,FALSE)),"",VLOOKUP(AJ80,【入力用】個人登録票!$A$59:$P$127,2,FALSE))</f>
        <v/>
      </c>
      <c r="AB80" s="588" t="str">
        <f>IF(ISERROR(VLOOKUP(AJ80,【入力用】個人登録票!$A$21:$P$50,5,FALSE)),"",VLOOKUP(AJ80,【入力用】個人登録票!$A$21:$P$50,5,FALSE)) &amp; IF(ISERROR(VLOOKUP(AJ80,【入力用】個人登録票!$A$59:$P$127,5,FALSE)),"",VLOOKUP(AJ80,【入力用】個人登録票!$A$59:$P$127,5,FALSE))</f>
        <v/>
      </c>
      <c r="AC80" s="589"/>
      <c r="AD80" s="589"/>
      <c r="AE80" s="761" t="str">
        <f>TEXT(IF(ISERROR(VLOOKUP(AJ80,【入力用】個人登録票!$A$21:$P$50,12,FALSE)),"",VLOOKUP(AJ80,【入力用】個人登録票!$A$21:$P$50,12,FALSE)) &amp; IF(ISERROR(VLOOKUP(AJ80,【入力用】個人登録票!$A$59:$P$127,12,FALSE)),"",VLOOKUP(AJ80,【入力用】個人登録票!$A$59:$P$127,12,FALSE)),"yyyy/m/d")</f>
        <v/>
      </c>
      <c r="AF80" s="762"/>
      <c r="AG80" s="754" t="str">
        <f>IF(AA80="","",$F$8)</f>
        <v/>
      </c>
      <c r="AH80" s="634" t="str">
        <f>IF(ISERROR(VLOOKUP(AJ80,【入力用】個人登録票!$A$21:$Q$50,17,FALSE)),"",VLOOKUP(AJ80,【入力用】個人登録票!$A$21:$Q$50,17,FALSE)) &amp; IF(ISERROR(VLOOKUP(AJ80,【入力用】個人登録票!$A$59:$Q$127,17,FALSE)),"",VLOOKUP(AJ80,【入力用】個人登録票!$A$59:$Q$127,17,FALSE))</f>
        <v/>
      </c>
      <c r="AI80" s="669" t="str">
        <f>IF(ISERROR(VLOOKUP(AJ80,【入力用】個人登録票!$A$21:$P$50,16,FALSE)),"",VLOOKUP(AJ80,【入力用】個人登録票!$A$21:$P$50,16,FALSE)) &amp; IF(ISERROR(VLOOKUP(AJ80,【入力用】個人登録票!$A$63:$P$127,16,FALSE)),"",VLOOKUP(AJ80,【入力用】個人登録票!$A$63:$P$127,16,FALSE))</f>
        <v/>
      </c>
      <c r="AJ80" s="662" t="s">
        <v>309</v>
      </c>
      <c r="AK80" s="663" t="str">
        <f>IF(ISERROR(VLOOKUP(AJ80,【入力用】個人登録票!$A$21:$R$50,18,FALSE)),"",VLOOKUP(AJ80,【入力用】個人登録票!$A$21:$R$50,18,FALSE)) &amp; IF(ISERROR(VLOOKUP(AJ80,【入力用】個人登録票!$A$63:$R$127,18,FALSE)),"",VLOOKUP(AJ80,【入力用】個人登録票!$A$63:$R$127,18,FALSE))</f>
        <v/>
      </c>
    </row>
    <row r="81" spans="1:37" ht="13.5" customHeight="1" thickBot="1">
      <c r="C81" s="709" t="s">
        <v>3</v>
      </c>
      <c r="D81" s="710"/>
      <c r="E81" s="711"/>
      <c r="F81" s="621"/>
      <c r="G81" s="621"/>
      <c r="H81" s="621"/>
      <c r="I81" s="621"/>
      <c r="J81" s="621"/>
      <c r="K81" s="621"/>
      <c r="L81" s="621"/>
      <c r="M81" s="621"/>
      <c r="N81" s="717" t="s">
        <v>136</v>
      </c>
      <c r="O81" s="717"/>
      <c r="P81" s="717"/>
      <c r="Q81" s="621">
        <f>IF($Q$15="","",$Q$15)</f>
        <v>0</v>
      </c>
      <c r="R81" s="621"/>
      <c r="S81" s="621"/>
      <c r="T81" s="621"/>
      <c r="U81" s="621"/>
      <c r="V81" s="621"/>
      <c r="W81" s="621"/>
      <c r="X81" s="621"/>
      <c r="Y81" s="621"/>
      <c r="Z81" s="622"/>
      <c r="AA81" s="597"/>
      <c r="AB81" s="589"/>
      <c r="AC81" s="589"/>
      <c r="AD81" s="589"/>
      <c r="AE81" s="763"/>
      <c r="AF81" s="764"/>
      <c r="AG81" s="754"/>
      <c r="AH81" s="635"/>
      <c r="AI81" s="670"/>
      <c r="AJ81" s="662"/>
      <c r="AK81" s="664"/>
    </row>
    <row r="82" spans="1:37" ht="13.5" customHeight="1">
      <c r="C82" s="712" t="s">
        <v>14</v>
      </c>
      <c r="D82" s="713"/>
      <c r="E82" s="714"/>
      <c r="F82" s="715">
        <f>IF($F$16="","",$F$16)</f>
        <v>0</v>
      </c>
      <c r="G82" s="715"/>
      <c r="H82" s="715"/>
      <c r="I82" s="715"/>
      <c r="J82" s="715"/>
      <c r="K82" s="715"/>
      <c r="L82" s="715"/>
      <c r="M82" s="715"/>
      <c r="N82" s="612" t="s">
        <v>64</v>
      </c>
      <c r="O82" s="613"/>
      <c r="P82" s="614"/>
      <c r="Q82" s="715">
        <f>IF($Q$16="","",$Q$16)</f>
        <v>0</v>
      </c>
      <c r="R82" s="715"/>
      <c r="S82" s="715"/>
      <c r="T82" s="715"/>
      <c r="U82" s="715"/>
      <c r="V82" s="715"/>
      <c r="W82" s="715"/>
      <c r="X82" s="715"/>
      <c r="Y82" s="715"/>
      <c r="Z82" s="716"/>
      <c r="AA82" s="596" t="str">
        <f>IF(ISERROR(VLOOKUP(AJ82,【入力用】個人登録票!$A$21:$P$50,2,FALSE)),"",VLOOKUP(AJ82,【入力用】個人登録票!$A$21:$P$50,2,FALSE)) &amp; IF(ISERROR(VLOOKUP(AJ82,【入力用】個人登録票!$A$59:$P$127,2,FALSE)),"",VLOOKUP(AJ82,【入力用】個人登録票!$A$59:$P$127,2,FALSE))</f>
        <v/>
      </c>
      <c r="AB82" s="588" t="str">
        <f>IF(ISERROR(VLOOKUP(AJ82,【入力用】個人登録票!$A$21:$P$50,5,FALSE)),"",VLOOKUP(AJ82,【入力用】個人登録票!$A$21:$P$50,5,FALSE)) &amp; IF(ISERROR(VLOOKUP(AJ82,【入力用】個人登録票!$A$59:$P$127,5,FALSE)),"",VLOOKUP(AJ82,【入力用】個人登録票!$A$59:$P$127,5,FALSE))</f>
        <v/>
      </c>
      <c r="AC82" s="589"/>
      <c r="AD82" s="589"/>
      <c r="AE82" s="761" t="str">
        <f>TEXT(IF(ISERROR(VLOOKUP(AJ82,【入力用】個人登録票!$A$21:$P$50,12,FALSE)),"",VLOOKUP(AJ82,【入力用】個人登録票!$A$21:$P$50,12,FALSE)) &amp; IF(ISERROR(VLOOKUP(AJ82,【入力用】個人登録票!$A$59:$P$127,12,FALSE)),"",VLOOKUP(AJ82,【入力用】個人登録票!$A$59:$P$127,12,FALSE)),"yyyy/m/d")</f>
        <v/>
      </c>
      <c r="AF82" s="762"/>
      <c r="AG82" s="754" t="str">
        <f>IF(AA82="","",$F$8)</f>
        <v/>
      </c>
      <c r="AH82" s="634" t="str">
        <f>IF(ISERROR(VLOOKUP(AJ82,【入力用】個人登録票!$A$21:$Q$50,17,FALSE)),"",VLOOKUP(AJ82,【入力用】個人登録票!$A$21:$Q$50,17,FALSE)) &amp; IF(ISERROR(VLOOKUP(AJ82,【入力用】個人登録票!$A$59:$Q$127,17,FALSE)),"",VLOOKUP(AJ82,【入力用】個人登録票!$A$59:$Q$127,17,FALSE))</f>
        <v/>
      </c>
      <c r="AI82" s="669" t="str">
        <f>IF(ISERROR(VLOOKUP(AJ82,【入力用】個人登録票!$A$21:$P$50,16,FALSE)),"",VLOOKUP(AJ82,【入力用】個人登録票!$A$21:$P$50,16,FALSE)) &amp; IF(ISERROR(VLOOKUP(AJ82,【入力用】個人登録票!$A$63:$P$127,16,FALSE)),"",VLOOKUP(AJ82,【入力用】個人登録票!$A$63:$P$127,16,FALSE))</f>
        <v/>
      </c>
      <c r="AJ82" s="662" t="s">
        <v>430</v>
      </c>
      <c r="AK82" s="663" t="str">
        <f>IF(ISERROR(VLOOKUP(AJ82,【入力用】個人登録票!$A$21:$R$50,18,FALSE)),"",VLOOKUP(AJ82,【入力用】個人登録票!$A$21:$R$50,18,FALSE)) &amp; IF(ISERROR(VLOOKUP(AJ82,【入力用】個人登録票!$A$63:$R$127,18,FALSE)),"",VLOOKUP(AJ82,【入力用】個人登録票!$A$63:$R$127,18,FALSE))</f>
        <v/>
      </c>
    </row>
    <row r="83" spans="1:37" ht="13.5" customHeight="1">
      <c r="C83" s="618" t="s">
        <v>2</v>
      </c>
      <c r="D83" s="619"/>
      <c r="E83" s="620"/>
      <c r="F83" s="602"/>
      <c r="G83" s="602"/>
      <c r="H83" s="602"/>
      <c r="I83" s="602"/>
      <c r="J83" s="602"/>
      <c r="K83" s="602"/>
      <c r="L83" s="602"/>
      <c r="M83" s="602"/>
      <c r="N83" s="615"/>
      <c r="O83" s="616"/>
      <c r="P83" s="617"/>
      <c r="Q83" s="602" t="str">
        <f>IF(【入力用】日本協会登録用紙!Q50="","",【入力用】日本協会登録用紙!Q50)</f>
        <v/>
      </c>
      <c r="R83" s="602"/>
      <c r="S83" s="602"/>
      <c r="T83" s="602"/>
      <c r="U83" s="602"/>
      <c r="V83" s="602"/>
      <c r="W83" s="602"/>
      <c r="X83" s="602"/>
      <c r="Y83" s="602"/>
      <c r="Z83" s="603"/>
      <c r="AA83" s="597"/>
      <c r="AB83" s="589"/>
      <c r="AC83" s="589"/>
      <c r="AD83" s="589"/>
      <c r="AE83" s="763"/>
      <c r="AF83" s="764"/>
      <c r="AG83" s="754"/>
      <c r="AH83" s="635"/>
      <c r="AI83" s="670"/>
      <c r="AJ83" s="662"/>
      <c r="AK83" s="664"/>
    </row>
    <row r="84" spans="1:37" ht="13.5" customHeight="1">
      <c r="C84" s="769" t="s">
        <v>17</v>
      </c>
      <c r="D84" s="770"/>
      <c r="E84" s="589" t="s">
        <v>10</v>
      </c>
      <c r="F84" s="589"/>
      <c r="G84" s="589" t="s">
        <v>11</v>
      </c>
      <c r="H84" s="589"/>
      <c r="I84" s="632" t="s">
        <v>38</v>
      </c>
      <c r="J84" s="632"/>
      <c r="K84" s="632"/>
      <c r="L84" s="632"/>
      <c r="M84" s="632"/>
      <c r="N84" s="632"/>
      <c r="O84" s="589" t="s">
        <v>40</v>
      </c>
      <c r="P84" s="589"/>
      <c r="Q84" s="589"/>
      <c r="R84" s="589"/>
      <c r="S84" s="589"/>
      <c r="T84" s="589"/>
      <c r="U84" s="589"/>
      <c r="V84" s="589"/>
      <c r="W84" s="589" t="s">
        <v>41</v>
      </c>
      <c r="X84" s="589"/>
      <c r="Y84" s="589"/>
      <c r="Z84" s="623"/>
      <c r="AA84" s="596" t="str">
        <f>IF(ISERROR(VLOOKUP(AJ84,【入力用】個人登録票!$A$21:$P$50,2,FALSE)),"",VLOOKUP(AJ84,【入力用】個人登録票!$A$21:$P$50,2,FALSE)) &amp; IF(ISERROR(VLOOKUP(AJ84,【入力用】個人登録票!$A$59:$P$127,2,FALSE)),"",VLOOKUP(AJ84,【入力用】個人登録票!$A$59:$P$127,2,FALSE))</f>
        <v/>
      </c>
      <c r="AB84" s="588" t="str">
        <f>IF(ISERROR(VLOOKUP(AJ84,【入力用】個人登録票!$A$21:$P$50,5,FALSE)),"",VLOOKUP(AJ84,【入力用】個人登録票!$A$21:$P$50,5,FALSE)) &amp; IF(ISERROR(VLOOKUP(AJ84,【入力用】個人登録票!$A$59:$P$127,5,FALSE)),"",VLOOKUP(AJ84,【入力用】個人登録票!$A$59:$P$127,5,FALSE))</f>
        <v/>
      </c>
      <c r="AC84" s="589"/>
      <c r="AD84" s="589"/>
      <c r="AE84" s="761" t="str">
        <f>TEXT(IF(ISERROR(VLOOKUP(AJ84,【入力用】個人登録票!$A$21:$P$50,12,FALSE)),"",VLOOKUP(AJ84,【入力用】個人登録票!$A$21:$P$50,12,FALSE)) &amp; IF(ISERROR(VLOOKUP(AJ84,【入力用】個人登録票!$A$59:$P$127,12,FALSE)),"",VLOOKUP(AJ84,【入力用】個人登録票!$A$59:$P$127,12,FALSE)),"yyyy/m/d")</f>
        <v/>
      </c>
      <c r="AF84" s="762"/>
      <c r="AG84" s="754" t="str">
        <f>IF(AA84="","",$F$8)</f>
        <v/>
      </c>
      <c r="AH84" s="634" t="str">
        <f>IF(ISERROR(VLOOKUP(AJ84,【入力用】個人登録票!$A$21:$Q$50,17,FALSE)),"",VLOOKUP(AJ84,【入力用】個人登録票!$A$21:$Q$50,17,FALSE)) &amp; IF(ISERROR(VLOOKUP(AJ84,【入力用】個人登録票!$A$59:$Q$127,17,FALSE)),"",VLOOKUP(AJ84,【入力用】個人登録票!$A$59:$Q$127,17,FALSE))</f>
        <v/>
      </c>
      <c r="AI84" s="669" t="str">
        <f>IF(ISERROR(VLOOKUP(AJ84,【入力用】個人登録票!$A$21:$P$50,16,FALSE)),"",VLOOKUP(AJ84,【入力用】個人登録票!$A$21:$P$50,16,FALSE)) &amp; IF(ISERROR(VLOOKUP(AJ84,【入力用】個人登録票!$A$63:$P$127,16,FALSE)),"",VLOOKUP(AJ84,【入力用】個人登録票!$A$63:$P$127,16,FALSE))</f>
        <v/>
      </c>
      <c r="AJ84" s="662" t="s">
        <v>431</v>
      </c>
      <c r="AK84" s="663" t="str">
        <f>IF(ISERROR(VLOOKUP(AJ84,【入力用】個人登録票!$A$21:$R$50,18,FALSE)),"",VLOOKUP(AJ84,【入力用】個人登録票!$A$21:$R$50,18,FALSE)) &amp; IF(ISERROR(VLOOKUP(AJ84,【入力用】個人登録票!$A$63:$R$127,18,FALSE)),"",VLOOKUP(AJ84,【入力用】個人登録票!$A$63:$R$127,18,FALSE))</f>
        <v/>
      </c>
    </row>
    <row r="85" spans="1:37" ht="13.5" customHeight="1">
      <c r="C85" s="771"/>
      <c r="D85" s="772"/>
      <c r="E85" s="589"/>
      <c r="F85" s="589"/>
      <c r="G85" s="589"/>
      <c r="H85" s="589"/>
      <c r="I85" s="631" t="s">
        <v>39</v>
      </c>
      <c r="J85" s="631"/>
      <c r="K85" s="631"/>
      <c r="L85" s="631"/>
      <c r="M85" s="631"/>
      <c r="N85" s="631"/>
      <c r="O85" s="589"/>
      <c r="P85" s="589"/>
      <c r="Q85" s="589"/>
      <c r="R85" s="589"/>
      <c r="S85" s="589"/>
      <c r="T85" s="589"/>
      <c r="U85" s="589"/>
      <c r="V85" s="589"/>
      <c r="W85" s="589"/>
      <c r="X85" s="589"/>
      <c r="Y85" s="589"/>
      <c r="Z85" s="623"/>
      <c r="AA85" s="597"/>
      <c r="AB85" s="589"/>
      <c r="AC85" s="589"/>
      <c r="AD85" s="589"/>
      <c r="AE85" s="763"/>
      <c r="AF85" s="764"/>
      <c r="AG85" s="754"/>
      <c r="AH85" s="635"/>
      <c r="AI85" s="670"/>
      <c r="AJ85" s="662"/>
      <c r="AK85" s="664"/>
    </row>
    <row r="86" spans="1:37" ht="27" customHeight="1">
      <c r="A86" s="75" t="s">
        <v>419</v>
      </c>
      <c r="B86" s="81" t="str">
        <f>IF(ISERROR(VLOOKUP(A86,【入力用】個人登録票!$A$21:$R$50,18,FALSE)),"",VLOOKUP(A86,【入力用】個人登録票!$A$21:$R$50,18,FALSE)) &amp; IF(ISERROR(VLOOKUP(A86,【入力用】個人登録票!$A$59:$R$127,18,FALSE)),"",VLOOKUP(A86,【入力用】個人登録票!$A$59:$R$127,18,FALSE))</f>
        <v/>
      </c>
      <c r="C86" s="755" t="str">
        <f>IF(ISERROR(VLOOKUP(A86,【入力用】個人登録票!$A$21:$P$50,2,FALSE)),"",VLOOKUP(A86,【入力用】個人登録票!$A$21:$P$50,2,FALSE)) &amp; IF(ISERROR(VLOOKUP(A86,【入力用】個人登録票!$A$59:$P$127,2,FALSE)),"",VLOOKUP(A86,【入力用】個人登録票!$A$59:$P$127,2,FALSE))</f>
        <v/>
      </c>
      <c r="D86" s="756"/>
      <c r="E86" s="606" t="str">
        <f>IF(ISERROR(VLOOKUP(A86,【入力用】個人登録票!$A$21:$P$50,5,FALSE)),"",VLOOKUP(A86,【入力用】個人登録票!$A$21:$P$50,5,FALSE)) &amp; IF(ISERROR(VLOOKUP(A86,【入力用】個人登録票!$A$59:$P$127,5,FALSE)),"",VLOOKUP(A86,【入力用】個人登録票!$A$59:$P$127,5,FALSE))</f>
        <v/>
      </c>
      <c r="F86" s="607"/>
      <c r="G86" s="633" t="str">
        <f>TEXT(IF(ISERROR(VLOOKUP(A86,【入力用】個人登録票!$A$21:$P$50,12,FALSE)),"",VLOOKUP(A86,【入力用】個人登録票!$A$21:$P$50,12,FALSE)) &amp; IF(ISERROR(VLOOKUP(A86,【入力用】個人登録票!$A$59:$P$127,12,FALSE)),"",VLOOKUP(A86,【入力用】個人登録票!$A$59:$P$127,12,FALSE)),"yyyy/m/d")</f>
        <v/>
      </c>
      <c r="H86" s="633"/>
      <c r="I86" s="754" t="str">
        <f t="shared" ref="I86:I97" si="4">IF(C86="","",$F$8)</f>
        <v/>
      </c>
      <c r="J86" s="754"/>
      <c r="K86" s="754"/>
      <c r="L86" s="754"/>
      <c r="M86" s="754"/>
      <c r="N86" s="754"/>
      <c r="O86" s="646" t="str">
        <f>IF(ISERROR(VLOOKUP(A86,【入力用】個人登録票!$A$21:$Q$50,17,FALSE)),"",VLOOKUP(A86,【入力用】個人登録票!$A$21:$Q$50,17,FALSE)) &amp; IF(ISERROR(VLOOKUP(A86,【入力用】個人登録票!$A$59:$Q$127,17,FALSE)),"",VLOOKUP(A86,【入力用】個人登録票!$A$59:$Q$127,17,FALSE))</f>
        <v/>
      </c>
      <c r="P86" s="647"/>
      <c r="Q86" s="647"/>
      <c r="R86" s="647"/>
      <c r="S86" s="647"/>
      <c r="T86" s="647"/>
      <c r="U86" s="647"/>
      <c r="V86" s="648"/>
      <c r="W86" s="686" t="str">
        <f>IF(ISERROR(VLOOKUP(A86,【入力用】個人登録票!$A$21:$P$50,16,FALSE)),"",VLOOKUP(A86,【入力用】個人登録票!$A$21:$P$50,16,FALSE)) &amp; IF(ISERROR(VLOOKUP(A86,【入力用】個人登録票!$A$59:$P$127,16,FALSE)),"",VLOOKUP(A86,【入力用】個人登録票!$A$59:$P$127,16,FALSE))</f>
        <v/>
      </c>
      <c r="X86" s="687"/>
      <c r="Y86" s="687"/>
      <c r="Z86" s="688"/>
      <c r="AA86" s="79" t="str">
        <f>IF(ISERROR(VLOOKUP(AJ86,【入力用】個人登録票!$A$21:$P$50,2,FALSE)),"",VLOOKUP(AJ86,【入力用】個人登録票!$A$21:$P$50,2,FALSE)) &amp; IF(ISERROR(VLOOKUP(AJ86,【入力用】個人登録票!$A$59:$P$127,2,FALSE)),"",VLOOKUP(AJ86,【入力用】個人登録票!$A$59:$P$127,2,FALSE))</f>
        <v/>
      </c>
      <c r="AB86" s="606" t="str">
        <f>IF(ISERROR(VLOOKUP(AJ86,【入力用】個人登録票!$A$21:$P$50,5,FALSE)),"",VLOOKUP(AJ86,【入力用】個人登録票!$A$21:$P$50,5,FALSE)) &amp; IF(ISERROR(VLOOKUP(AJ86,【入力用】個人登録票!$A$59:$P$127,5,FALSE)),"",VLOOKUP(AJ86,【入力用】個人登録票!$A$59:$P$127,5,FALSE))</f>
        <v/>
      </c>
      <c r="AC86" s="649"/>
      <c r="AD86" s="607"/>
      <c r="AE86" s="765" t="str">
        <f>TEXT(IF(ISERROR(VLOOKUP(AJ86,【入力用】個人登録票!$A$21:$P$50,12,FALSE)),"",VLOOKUP(AJ86,【入力用】個人登録票!$A$21:$P$50,12,FALSE)) &amp; IF(ISERROR(VLOOKUP(AJ86,【入力用】個人登録票!$A$59:$P$127,12,FALSE)),"",VLOOKUP(AJ86,【入力用】個人登録票!$A$59:$P$127,12,FALSE)),"yyyy/m/d")</f>
        <v/>
      </c>
      <c r="AF86" s="766"/>
      <c r="AG86" s="156" t="str">
        <f t="shared" ref="AG86:AG97" si="5">IF(AA86="","",$F$8)</f>
        <v/>
      </c>
      <c r="AH86" s="100" t="str">
        <f>IF(ISERROR(VLOOKUP(AJ86,【入力用】個人登録票!$A$21:$Q$50,17,FALSE)),"",VLOOKUP(AJ86,【入力用】個人登録票!$A$21:$Q$50,17,FALSE)) &amp; IF(ISERROR(VLOOKUP(AJ86,【入力用】個人登録票!$A$59:$Q$127,17,FALSE)),"",VLOOKUP(AJ86,【入力用】個人登録票!$A$59:$Q$127,17,FALSE))</f>
        <v/>
      </c>
      <c r="AI86" s="80" t="str">
        <f>IF(ISERROR(VLOOKUP(AJ86,【入力用】個人登録票!$A$21:$P$50,16,FALSE)),"",VLOOKUP(AJ86,【入力用】個人登録票!$A$21:$P$50,16,FALSE)) &amp; IF(ISERROR(VLOOKUP(AJ86,【入力用】個人登録票!$A$59:$P$127,16,FALSE)),"",VLOOKUP(AJ86,【入力用】個人登録票!$A$59:$P$127,16,FALSE))</f>
        <v/>
      </c>
      <c r="AJ86" s="101" t="s">
        <v>432</v>
      </c>
      <c r="AK86" s="102" t="str">
        <f>IF(ISERROR(VLOOKUP(AJ86,【入力用】個人登録票!$A$21:$R$50,18,FALSE)),"",VLOOKUP(AJ86,【入力用】個人登録票!$A$21:$R$50,18,FALSE)) &amp; IF(ISERROR(VLOOKUP(AJ86,【入力用】個人登録票!$A$63:$R$127,18,FALSE)),"",VLOOKUP(AJ86,【入力用】個人登録票!$A$63:$R$127,18,FALSE))</f>
        <v/>
      </c>
    </row>
    <row r="87" spans="1:37" ht="27" customHeight="1">
      <c r="A87" s="75" t="s">
        <v>420</v>
      </c>
      <c r="B87" s="81" t="str">
        <f>IF(ISERROR(VLOOKUP(A87,【入力用】個人登録票!$A$21:$R$50,18,FALSE)),"",VLOOKUP(A87,【入力用】個人登録票!$A$21:$R$50,18,FALSE)) &amp; IF(ISERROR(VLOOKUP(A87,【入力用】個人登録票!$A$59:$R$127,18,FALSE)),"",VLOOKUP(A87,【入力用】個人登録票!$A$59:$R$127,18,FALSE))</f>
        <v/>
      </c>
      <c r="C87" s="755" t="str">
        <f>IF(ISERROR(VLOOKUP(A87,【入力用】個人登録票!$A$21:$P$50,2,FALSE)),"",VLOOKUP(A87,【入力用】個人登録票!$A$21:$P$50,2,FALSE)) &amp; IF(ISERROR(VLOOKUP(A87,【入力用】個人登録票!$A$59:$P$127,2,FALSE)),"",VLOOKUP(A87,【入力用】個人登録票!$A$59:$P$127,2,FALSE))</f>
        <v/>
      </c>
      <c r="D87" s="756"/>
      <c r="E87" s="606" t="str">
        <f>IF(ISERROR(VLOOKUP(A87,【入力用】個人登録票!$A$21:$P$50,5,FALSE)),"",VLOOKUP(A87,【入力用】個人登録票!$A$21:$P$50,5,FALSE)) &amp; IF(ISERROR(VLOOKUP(A87,【入力用】個人登録票!$A$59:$P$127,5,FALSE)),"",VLOOKUP(A87,【入力用】個人登録票!$A$59:$P$127,5,FALSE))</f>
        <v/>
      </c>
      <c r="F87" s="607"/>
      <c r="G87" s="633" t="str">
        <f>TEXT(IF(ISERROR(VLOOKUP(A87,【入力用】個人登録票!$A$21:$P$50,12,FALSE)),"",VLOOKUP(A87,【入力用】個人登録票!$A$21:$P$50,12,FALSE)) &amp; IF(ISERROR(VLOOKUP(A87,【入力用】個人登録票!$A$59:$P$127,12,FALSE)),"",VLOOKUP(A87,【入力用】個人登録票!$A$59:$P$127,12,FALSE)),"yyyy/m/d")</f>
        <v/>
      </c>
      <c r="H87" s="633"/>
      <c r="I87" s="754" t="str">
        <f t="shared" si="4"/>
        <v/>
      </c>
      <c r="J87" s="754"/>
      <c r="K87" s="754"/>
      <c r="L87" s="754"/>
      <c r="M87" s="754"/>
      <c r="N87" s="754"/>
      <c r="O87" s="646" t="str">
        <f>IF(ISERROR(VLOOKUP(A87,【入力用】個人登録票!$A$21:$Q$50,17,FALSE)),"",VLOOKUP(A87,【入力用】個人登録票!$A$21:$Q$50,17,FALSE)) &amp; IF(ISERROR(VLOOKUP(A87,【入力用】個人登録票!$A$59:$Q$127,17,FALSE)),"",VLOOKUP(A87,【入力用】個人登録票!$A$59:$Q$127,17,FALSE))</f>
        <v/>
      </c>
      <c r="P87" s="647"/>
      <c r="Q87" s="647"/>
      <c r="R87" s="647"/>
      <c r="S87" s="647"/>
      <c r="T87" s="647"/>
      <c r="U87" s="647"/>
      <c r="V87" s="648"/>
      <c r="W87" s="686" t="str">
        <f>IF(ISERROR(VLOOKUP(A87,【入力用】個人登録票!$A$21:$P$50,16,FALSE)),"",VLOOKUP(A87,【入力用】個人登録票!$A$21:$P$50,16,FALSE)) &amp; IF(ISERROR(VLOOKUP(A87,【入力用】個人登録票!$A$59:$P$127,16,FALSE)),"",VLOOKUP(A87,【入力用】個人登録票!$A$59:$P$127,16,FALSE))</f>
        <v/>
      </c>
      <c r="X87" s="687"/>
      <c r="Y87" s="687"/>
      <c r="Z87" s="688"/>
      <c r="AA87" s="79" t="str">
        <f>IF(ISERROR(VLOOKUP(AJ87,【入力用】個人登録票!$A$21:$P$50,2,FALSE)),"",VLOOKUP(AJ87,【入力用】個人登録票!$A$21:$P$50,2,FALSE)) &amp; IF(ISERROR(VLOOKUP(AJ87,【入力用】個人登録票!$A$59:$P$127,2,FALSE)),"",VLOOKUP(AJ87,【入力用】個人登録票!$A$59:$P$127,2,FALSE))</f>
        <v/>
      </c>
      <c r="AB87" s="606" t="str">
        <f>IF(ISERROR(VLOOKUP(AJ87,【入力用】個人登録票!$A$21:$P$50,5,FALSE)),"",VLOOKUP(AJ87,【入力用】個人登録票!$A$21:$P$50,5,FALSE)) &amp; IF(ISERROR(VLOOKUP(AJ87,【入力用】個人登録票!$A$59:$P$127,5,FALSE)),"",VLOOKUP(AJ87,【入力用】個人登録票!$A$59:$P$127,5,FALSE))</f>
        <v/>
      </c>
      <c r="AC87" s="649"/>
      <c r="AD87" s="607"/>
      <c r="AE87" s="765" t="str">
        <f>TEXT(IF(ISERROR(VLOOKUP(AJ87,【入力用】個人登録票!$A$21:$P$50,12,FALSE)),"",VLOOKUP(AJ87,【入力用】個人登録票!$A$21:$P$50,12,FALSE)) &amp; IF(ISERROR(VLOOKUP(AJ87,【入力用】個人登録票!$A$59:$P$127,12,FALSE)),"",VLOOKUP(AJ87,【入力用】個人登録票!$A$59:$P$127,12,FALSE)),"yyyy/m/d")</f>
        <v/>
      </c>
      <c r="AF87" s="766"/>
      <c r="AG87" s="156" t="str">
        <f t="shared" si="5"/>
        <v/>
      </c>
      <c r="AH87" s="100" t="str">
        <f>IF(ISERROR(VLOOKUP(AJ87,【入力用】個人登録票!$A$21:$Q$50,17,FALSE)),"",VLOOKUP(AJ87,【入力用】個人登録票!$A$21:$Q$50,17,FALSE)) &amp; IF(ISERROR(VLOOKUP(AJ87,【入力用】個人登録票!$A$59:$Q$127,17,FALSE)),"",VLOOKUP(AJ87,【入力用】個人登録票!$A$59:$Q$127,17,FALSE))</f>
        <v/>
      </c>
      <c r="AI87" s="80" t="str">
        <f>IF(ISERROR(VLOOKUP(AJ87,【入力用】個人登録票!$A$21:$P$50,16,FALSE)),"",VLOOKUP(AJ87,【入力用】個人登録票!$A$21:$P$50,16,FALSE)) &amp; IF(ISERROR(VLOOKUP(AJ87,【入力用】個人登録票!$A$59:$P$127,16,FALSE)),"",VLOOKUP(AJ87,【入力用】個人登録票!$A$59:$P$127,16,FALSE))</f>
        <v/>
      </c>
      <c r="AJ87" s="101" t="s">
        <v>433</v>
      </c>
      <c r="AK87" s="102" t="str">
        <f>IF(ISERROR(VLOOKUP(AJ87,【入力用】個人登録票!$A$21:$R$50,18,FALSE)),"",VLOOKUP(AJ87,【入力用】個人登録票!$A$21:$R$50,18,FALSE)) &amp; IF(ISERROR(VLOOKUP(AJ87,【入力用】個人登録票!$A$63:$R$127,18,FALSE)),"",VLOOKUP(AJ87,【入力用】個人登録票!$A$63:$R$127,18,FALSE))</f>
        <v/>
      </c>
    </row>
    <row r="88" spans="1:37" ht="27" customHeight="1">
      <c r="A88" s="75" t="s">
        <v>421</v>
      </c>
      <c r="B88" s="81" t="str">
        <f>IF(ISERROR(VLOOKUP(A88,【入力用】個人登録票!$A$21:$R$50,18,FALSE)),"",VLOOKUP(A88,【入力用】個人登録票!$A$21:$R$50,18,FALSE)) &amp; IF(ISERROR(VLOOKUP(A88,【入力用】個人登録票!$A$59:$R$127,18,FALSE)),"",VLOOKUP(A88,【入力用】個人登録票!$A$59:$R$127,18,FALSE))</f>
        <v/>
      </c>
      <c r="C88" s="755" t="str">
        <f>IF(ISERROR(VLOOKUP(A88,【入力用】個人登録票!$A$21:$P$50,2,FALSE)),"",VLOOKUP(A88,【入力用】個人登録票!$A$21:$P$50,2,FALSE)) &amp; IF(ISERROR(VLOOKUP(A88,【入力用】個人登録票!$A$59:$P$127,2,FALSE)),"",VLOOKUP(A88,【入力用】個人登録票!$A$59:$P$127,2,FALSE))</f>
        <v/>
      </c>
      <c r="D88" s="756"/>
      <c r="E88" s="606" t="str">
        <f>IF(ISERROR(VLOOKUP(A88,【入力用】個人登録票!$A$21:$P$50,5,FALSE)),"",VLOOKUP(A88,【入力用】個人登録票!$A$21:$P$50,5,FALSE)) &amp; IF(ISERROR(VLOOKUP(A88,【入力用】個人登録票!$A$59:$P$127,5,FALSE)),"",VLOOKUP(A88,【入力用】個人登録票!$A$59:$P$127,5,FALSE))</f>
        <v/>
      </c>
      <c r="F88" s="607"/>
      <c r="G88" s="633" t="str">
        <f>TEXT(IF(ISERROR(VLOOKUP(A88,【入力用】個人登録票!$A$21:$P$50,12,FALSE)),"",VLOOKUP(A88,【入力用】個人登録票!$A$21:$P$50,12,FALSE)) &amp; IF(ISERROR(VLOOKUP(A88,【入力用】個人登録票!$A$59:$P$127,12,FALSE)),"",VLOOKUP(A88,【入力用】個人登録票!$A$59:$P$127,12,FALSE)),"yyyy/m/d")</f>
        <v/>
      </c>
      <c r="H88" s="633"/>
      <c r="I88" s="754" t="str">
        <f t="shared" si="4"/>
        <v/>
      </c>
      <c r="J88" s="754"/>
      <c r="K88" s="754"/>
      <c r="L88" s="754"/>
      <c r="M88" s="754"/>
      <c r="N88" s="754"/>
      <c r="O88" s="646" t="str">
        <f>IF(ISERROR(VLOOKUP(A88,【入力用】個人登録票!$A$21:$Q$50,17,FALSE)),"",VLOOKUP(A88,【入力用】個人登録票!$A$21:$Q$50,17,FALSE)) &amp; IF(ISERROR(VLOOKUP(A88,【入力用】個人登録票!$A$59:$Q$127,17,FALSE)),"",VLOOKUP(A88,【入力用】個人登録票!$A$59:$Q$127,17,FALSE))</f>
        <v/>
      </c>
      <c r="P88" s="647"/>
      <c r="Q88" s="647"/>
      <c r="R88" s="647"/>
      <c r="S88" s="647"/>
      <c r="T88" s="647"/>
      <c r="U88" s="647"/>
      <c r="V88" s="648"/>
      <c r="W88" s="686" t="str">
        <f>IF(ISERROR(VLOOKUP(A88,【入力用】個人登録票!$A$21:$P$50,16,FALSE)),"",VLOOKUP(A88,【入力用】個人登録票!$A$21:$P$50,16,FALSE)) &amp; IF(ISERROR(VLOOKUP(A88,【入力用】個人登録票!$A$59:$P$127,16,FALSE)),"",VLOOKUP(A88,【入力用】個人登録票!$A$59:$P$127,16,FALSE))</f>
        <v/>
      </c>
      <c r="X88" s="687"/>
      <c r="Y88" s="687"/>
      <c r="Z88" s="688"/>
      <c r="AA88" s="79" t="str">
        <f>IF(ISERROR(VLOOKUP(AJ88,【入力用】個人登録票!$A$21:$P$50,2,FALSE)),"",VLOOKUP(AJ88,【入力用】個人登録票!$A$21:$P$50,2,FALSE)) &amp; IF(ISERROR(VLOOKUP(AJ88,【入力用】個人登録票!$A$59:$P$127,2,FALSE)),"",VLOOKUP(AJ88,【入力用】個人登録票!$A$59:$P$127,2,FALSE))</f>
        <v/>
      </c>
      <c r="AB88" s="606" t="str">
        <f>IF(ISERROR(VLOOKUP(AJ88,【入力用】個人登録票!$A$21:$P$50,5,FALSE)),"",VLOOKUP(AJ88,【入力用】個人登録票!$A$21:$P$50,5,FALSE)) &amp; IF(ISERROR(VLOOKUP(AJ88,【入力用】個人登録票!$A$59:$P$127,5,FALSE)),"",VLOOKUP(AJ88,【入力用】個人登録票!$A$59:$P$127,5,FALSE))</f>
        <v/>
      </c>
      <c r="AC88" s="649"/>
      <c r="AD88" s="607"/>
      <c r="AE88" s="765" t="str">
        <f>TEXT(IF(ISERROR(VLOOKUP(AJ88,【入力用】個人登録票!$A$21:$P$50,12,FALSE)),"",VLOOKUP(AJ88,【入力用】個人登録票!$A$21:$P$50,12,FALSE)) &amp; IF(ISERROR(VLOOKUP(AJ88,【入力用】個人登録票!$A$59:$P$127,12,FALSE)),"",VLOOKUP(AJ88,【入力用】個人登録票!$A$59:$P$127,12,FALSE)),"yyyy/m/d")</f>
        <v/>
      </c>
      <c r="AF88" s="766"/>
      <c r="AG88" s="156" t="str">
        <f t="shared" si="5"/>
        <v/>
      </c>
      <c r="AH88" s="100" t="str">
        <f>IF(ISERROR(VLOOKUP(AJ88,【入力用】個人登録票!$A$21:$Q$50,17,FALSE)),"",VLOOKUP(AJ88,【入力用】個人登録票!$A$21:$Q$50,17,FALSE)) &amp; IF(ISERROR(VLOOKUP(AJ88,【入力用】個人登録票!$A$59:$Q$127,17,FALSE)),"",VLOOKUP(AJ88,【入力用】個人登録票!$A$59:$Q$127,17,FALSE))</f>
        <v/>
      </c>
      <c r="AI88" s="80" t="str">
        <f>IF(ISERROR(VLOOKUP(AJ88,【入力用】個人登録票!$A$21:$P$50,16,FALSE)),"",VLOOKUP(AJ88,【入力用】個人登録票!$A$21:$P$50,16,FALSE)) &amp; IF(ISERROR(VLOOKUP(AJ88,【入力用】個人登録票!$A$59:$P$127,16,FALSE)),"",VLOOKUP(AJ88,【入力用】個人登録票!$A$59:$P$127,16,FALSE))</f>
        <v/>
      </c>
      <c r="AJ88" s="101" t="s">
        <v>434</v>
      </c>
      <c r="AK88" s="102" t="str">
        <f>IF(ISERROR(VLOOKUP(AJ88,【入力用】個人登録票!$A$21:$R$50,18,FALSE)),"",VLOOKUP(AJ88,【入力用】個人登録票!$A$21:$R$50,18,FALSE)) &amp; IF(ISERROR(VLOOKUP(AJ88,【入力用】個人登録票!$A$63:$R$127,18,FALSE)),"",VLOOKUP(AJ88,【入力用】個人登録票!$A$63:$R$127,18,FALSE))</f>
        <v/>
      </c>
    </row>
    <row r="89" spans="1:37" ht="27" customHeight="1">
      <c r="A89" s="75" t="s">
        <v>422</v>
      </c>
      <c r="B89" s="81" t="str">
        <f>IF(ISERROR(VLOOKUP(A89,【入力用】個人登録票!$A$21:$R$50,18,FALSE)),"",VLOOKUP(A89,【入力用】個人登録票!$A$21:$R$50,18,FALSE)) &amp; IF(ISERROR(VLOOKUP(A89,【入力用】個人登録票!$A$59:$R$127,18,FALSE)),"",VLOOKUP(A89,【入力用】個人登録票!$A$59:$R$127,18,FALSE))</f>
        <v/>
      </c>
      <c r="C89" s="755" t="str">
        <f>IF(ISERROR(VLOOKUP(A89,【入力用】個人登録票!$A$21:$P$50,2,FALSE)),"",VLOOKUP(A89,【入力用】個人登録票!$A$21:$P$50,2,FALSE)) &amp; IF(ISERROR(VLOOKUP(A89,【入力用】個人登録票!$A$59:$P$127,2,FALSE)),"",VLOOKUP(A89,【入力用】個人登録票!$A$59:$P$127,2,FALSE))</f>
        <v/>
      </c>
      <c r="D89" s="756"/>
      <c r="E89" s="606" t="str">
        <f>IF(ISERROR(VLOOKUP(A89,【入力用】個人登録票!$A$21:$P$50,5,FALSE)),"",VLOOKUP(A89,【入力用】個人登録票!$A$21:$P$50,5,FALSE)) &amp; IF(ISERROR(VLOOKUP(A89,【入力用】個人登録票!$A$59:$P$127,5,FALSE)),"",VLOOKUP(A89,【入力用】個人登録票!$A$59:$P$127,5,FALSE))</f>
        <v/>
      </c>
      <c r="F89" s="607"/>
      <c r="G89" s="633" t="str">
        <f>TEXT(IF(ISERROR(VLOOKUP(A89,【入力用】個人登録票!$A$21:$P$50,12,FALSE)),"",VLOOKUP(A89,【入力用】個人登録票!$A$21:$P$50,12,FALSE)) &amp; IF(ISERROR(VLOOKUP(A89,【入力用】個人登録票!$A$59:$P$127,12,FALSE)),"",VLOOKUP(A89,【入力用】個人登録票!$A$59:$P$127,12,FALSE)),"yyyy/m/d")</f>
        <v/>
      </c>
      <c r="H89" s="633"/>
      <c r="I89" s="754" t="str">
        <f t="shared" si="4"/>
        <v/>
      </c>
      <c r="J89" s="754"/>
      <c r="K89" s="754"/>
      <c r="L89" s="754"/>
      <c r="M89" s="754"/>
      <c r="N89" s="754"/>
      <c r="O89" s="646" t="str">
        <f>IF(ISERROR(VLOOKUP(A89,【入力用】個人登録票!$A$21:$Q$50,17,FALSE)),"",VLOOKUP(A89,【入力用】個人登録票!$A$21:$Q$50,17,FALSE)) &amp; IF(ISERROR(VLOOKUP(A89,【入力用】個人登録票!$A$59:$Q$127,17,FALSE)),"",VLOOKUP(A89,【入力用】個人登録票!$A$59:$Q$127,17,FALSE))</f>
        <v/>
      </c>
      <c r="P89" s="647"/>
      <c r="Q89" s="647"/>
      <c r="R89" s="647"/>
      <c r="S89" s="647"/>
      <c r="T89" s="647"/>
      <c r="U89" s="647"/>
      <c r="V89" s="648"/>
      <c r="W89" s="686" t="str">
        <f>IF(ISERROR(VLOOKUP(A89,【入力用】個人登録票!$A$21:$P$50,16,FALSE)),"",VLOOKUP(A89,【入力用】個人登録票!$A$21:$P$50,16,FALSE)) &amp; IF(ISERROR(VLOOKUP(A89,【入力用】個人登録票!$A$59:$P$127,16,FALSE)),"",VLOOKUP(A89,【入力用】個人登録票!$A$59:$P$127,16,FALSE))</f>
        <v/>
      </c>
      <c r="X89" s="687"/>
      <c r="Y89" s="687"/>
      <c r="Z89" s="688"/>
      <c r="AA89" s="79" t="str">
        <f>IF(ISERROR(VLOOKUP(AJ89,【入力用】個人登録票!$A$21:$P$50,2,FALSE)),"",VLOOKUP(AJ89,【入力用】個人登録票!$A$21:$P$50,2,FALSE)) &amp; IF(ISERROR(VLOOKUP(AJ89,【入力用】個人登録票!$A$59:$P$127,2,FALSE)),"",VLOOKUP(AJ89,【入力用】個人登録票!$A$59:$P$127,2,FALSE))</f>
        <v/>
      </c>
      <c r="AB89" s="606" t="str">
        <f>IF(ISERROR(VLOOKUP(AJ89,【入力用】個人登録票!$A$21:$P$50,5,FALSE)),"",VLOOKUP(AJ89,【入力用】個人登録票!$A$21:$P$50,5,FALSE)) &amp; IF(ISERROR(VLOOKUP(AJ89,【入力用】個人登録票!$A$59:$P$127,5,FALSE)),"",VLOOKUP(AJ89,【入力用】個人登録票!$A$59:$P$127,5,FALSE))</f>
        <v/>
      </c>
      <c r="AC89" s="649"/>
      <c r="AD89" s="607"/>
      <c r="AE89" s="765" t="str">
        <f>TEXT(IF(ISERROR(VLOOKUP(AJ89,【入力用】個人登録票!$A$21:$P$50,12,FALSE)),"",VLOOKUP(AJ89,【入力用】個人登録票!$A$21:$P$50,12,FALSE)) &amp; IF(ISERROR(VLOOKUP(AJ89,【入力用】個人登録票!$A$59:$P$127,12,FALSE)),"",VLOOKUP(AJ89,【入力用】個人登録票!$A$59:$P$127,12,FALSE)),"yyyy/m/d")</f>
        <v/>
      </c>
      <c r="AF89" s="766"/>
      <c r="AG89" s="156" t="str">
        <f t="shared" si="5"/>
        <v/>
      </c>
      <c r="AH89" s="100" t="str">
        <f>IF(ISERROR(VLOOKUP(AJ89,【入力用】個人登録票!$A$21:$Q$50,17,FALSE)),"",VLOOKUP(AJ89,【入力用】個人登録票!$A$21:$Q$50,17,FALSE)) &amp; IF(ISERROR(VLOOKUP(AJ89,【入力用】個人登録票!$A$59:$Q$127,17,FALSE)),"",VLOOKUP(AJ89,【入力用】個人登録票!$A$59:$Q$127,17,FALSE))</f>
        <v/>
      </c>
      <c r="AI89" s="80" t="str">
        <f>IF(ISERROR(VLOOKUP(AJ89,【入力用】個人登録票!$A$21:$P$50,16,FALSE)),"",VLOOKUP(AJ89,【入力用】個人登録票!$A$21:$P$50,16,FALSE)) &amp; IF(ISERROR(VLOOKUP(AJ89,【入力用】個人登録票!$A$59:$P$127,16,FALSE)),"",VLOOKUP(AJ89,【入力用】個人登録票!$A$59:$P$127,16,FALSE))</f>
        <v/>
      </c>
      <c r="AJ89" s="101" t="s">
        <v>435</v>
      </c>
      <c r="AK89" s="102" t="str">
        <f>IF(ISERROR(VLOOKUP(AJ89,【入力用】個人登録票!$A$21:$R$50,18,FALSE)),"",VLOOKUP(AJ89,【入力用】個人登録票!$A$21:$R$50,18,FALSE)) &amp; IF(ISERROR(VLOOKUP(AJ89,【入力用】個人登録票!$A$63:$R$127,18,FALSE)),"",VLOOKUP(AJ89,【入力用】個人登録票!$A$63:$R$127,18,FALSE))</f>
        <v/>
      </c>
    </row>
    <row r="90" spans="1:37" ht="27" customHeight="1">
      <c r="A90" s="75" t="s">
        <v>423</v>
      </c>
      <c r="B90" s="81" t="str">
        <f>IF(ISERROR(VLOOKUP(A90,【入力用】個人登録票!$A$21:$R$50,18,FALSE)),"",VLOOKUP(A90,【入力用】個人登録票!$A$21:$R$50,18,FALSE)) &amp; IF(ISERROR(VLOOKUP(A90,【入力用】個人登録票!$A$59:$R$127,18,FALSE)),"",VLOOKUP(A90,【入力用】個人登録票!$A$59:$R$127,18,FALSE))</f>
        <v/>
      </c>
      <c r="C90" s="755" t="str">
        <f>IF(ISERROR(VLOOKUP(A90,【入力用】個人登録票!$A$21:$P$50,2,FALSE)),"",VLOOKUP(A90,【入力用】個人登録票!$A$21:$P$50,2,FALSE)) &amp; IF(ISERROR(VLOOKUP(A90,【入力用】個人登録票!$A$59:$P$127,2,FALSE)),"",VLOOKUP(A90,【入力用】個人登録票!$A$59:$P$127,2,FALSE))</f>
        <v/>
      </c>
      <c r="D90" s="756"/>
      <c r="E90" s="606" t="str">
        <f>IF(ISERROR(VLOOKUP(A90,【入力用】個人登録票!$A$21:$P$50,5,FALSE)),"",VLOOKUP(A90,【入力用】個人登録票!$A$21:$P$50,5,FALSE)) &amp; IF(ISERROR(VLOOKUP(A90,【入力用】個人登録票!$A$59:$P$127,5,FALSE)),"",VLOOKUP(A90,【入力用】個人登録票!$A$59:$P$127,5,FALSE))</f>
        <v/>
      </c>
      <c r="F90" s="607"/>
      <c r="G90" s="633" t="str">
        <f>TEXT(IF(ISERROR(VLOOKUP(A90,【入力用】個人登録票!$A$21:$P$50,12,FALSE)),"",VLOOKUP(A90,【入力用】個人登録票!$A$21:$P$50,12,FALSE)) &amp; IF(ISERROR(VLOOKUP(A90,【入力用】個人登録票!$A$59:$P$127,12,FALSE)),"",VLOOKUP(A90,【入力用】個人登録票!$A$59:$P$127,12,FALSE)),"yyyy/m/d")</f>
        <v/>
      </c>
      <c r="H90" s="633"/>
      <c r="I90" s="754" t="str">
        <f t="shared" si="4"/>
        <v/>
      </c>
      <c r="J90" s="754"/>
      <c r="K90" s="754"/>
      <c r="L90" s="754"/>
      <c r="M90" s="754"/>
      <c r="N90" s="754"/>
      <c r="O90" s="646" t="str">
        <f>IF(ISERROR(VLOOKUP(A90,【入力用】個人登録票!$A$21:$Q$50,17,FALSE)),"",VLOOKUP(A90,【入力用】個人登録票!$A$21:$Q$50,17,FALSE)) &amp; IF(ISERROR(VLOOKUP(A90,【入力用】個人登録票!$A$59:$Q$127,17,FALSE)),"",VLOOKUP(A90,【入力用】個人登録票!$A$59:$Q$127,17,FALSE))</f>
        <v/>
      </c>
      <c r="P90" s="647"/>
      <c r="Q90" s="647"/>
      <c r="R90" s="647"/>
      <c r="S90" s="647"/>
      <c r="T90" s="647"/>
      <c r="U90" s="647"/>
      <c r="V90" s="648"/>
      <c r="W90" s="686" t="str">
        <f>IF(ISERROR(VLOOKUP(A90,【入力用】個人登録票!$A$21:$P$50,16,FALSE)),"",VLOOKUP(A90,【入力用】個人登録票!$A$21:$P$50,16,FALSE)) &amp; IF(ISERROR(VLOOKUP(A90,【入力用】個人登録票!$A$59:$P$127,16,FALSE)),"",VLOOKUP(A90,【入力用】個人登録票!$A$59:$P$127,16,FALSE))</f>
        <v/>
      </c>
      <c r="X90" s="687"/>
      <c r="Y90" s="687"/>
      <c r="Z90" s="688"/>
      <c r="AA90" s="79" t="str">
        <f>IF(ISERROR(VLOOKUP(AJ90,【入力用】個人登録票!$A$21:$P$50,2,FALSE)),"",VLOOKUP(AJ90,【入力用】個人登録票!$A$21:$P$50,2,FALSE)) &amp; IF(ISERROR(VLOOKUP(AJ90,【入力用】個人登録票!$A$59:$P$127,2,FALSE)),"",VLOOKUP(AJ90,【入力用】個人登録票!$A$59:$P$127,2,FALSE))</f>
        <v/>
      </c>
      <c r="AB90" s="606" t="str">
        <f>IF(ISERROR(VLOOKUP(AJ90,【入力用】個人登録票!$A$21:$P$50,5,FALSE)),"",VLOOKUP(AJ90,【入力用】個人登録票!$A$21:$P$50,5,FALSE)) &amp; IF(ISERROR(VLOOKUP(AJ90,【入力用】個人登録票!$A$59:$P$127,5,FALSE)),"",VLOOKUP(AJ90,【入力用】個人登録票!$A$59:$P$127,5,FALSE))</f>
        <v/>
      </c>
      <c r="AC90" s="649"/>
      <c r="AD90" s="607"/>
      <c r="AE90" s="765" t="str">
        <f>TEXT(IF(ISERROR(VLOOKUP(AJ90,【入力用】個人登録票!$A$21:$P$50,12,FALSE)),"",VLOOKUP(AJ90,【入力用】個人登録票!$A$21:$P$50,12,FALSE)) &amp; IF(ISERROR(VLOOKUP(AJ90,【入力用】個人登録票!$A$59:$P$127,12,FALSE)),"",VLOOKUP(AJ90,【入力用】個人登録票!$A$59:$P$127,12,FALSE)),"yyyy/m/d")</f>
        <v/>
      </c>
      <c r="AF90" s="766"/>
      <c r="AG90" s="156" t="str">
        <f t="shared" si="5"/>
        <v/>
      </c>
      <c r="AH90" s="100" t="str">
        <f>IF(ISERROR(VLOOKUP(AJ90,【入力用】個人登録票!$A$21:$Q$50,17,FALSE)),"",VLOOKUP(AJ90,【入力用】個人登録票!$A$21:$Q$50,17,FALSE)) &amp; IF(ISERROR(VLOOKUP(AJ90,【入力用】個人登録票!$A$59:$Q$127,17,FALSE)),"",VLOOKUP(AJ90,【入力用】個人登録票!$A$59:$Q$127,17,FALSE))</f>
        <v/>
      </c>
      <c r="AI90" s="80" t="str">
        <f>IF(ISERROR(VLOOKUP(AJ90,【入力用】個人登録票!$A$21:$P$50,16,FALSE)),"",VLOOKUP(AJ90,【入力用】個人登録票!$A$21:$P$50,16,FALSE)) &amp; IF(ISERROR(VLOOKUP(AJ90,【入力用】個人登録票!$A$59:$P$127,16,FALSE)),"",VLOOKUP(AJ90,【入力用】個人登録票!$A$59:$P$127,16,FALSE))</f>
        <v/>
      </c>
      <c r="AJ90" s="101" t="s">
        <v>436</v>
      </c>
      <c r="AK90" s="102" t="str">
        <f>IF(ISERROR(VLOOKUP(AJ90,【入力用】個人登録票!$A$21:$R$50,18,FALSE)),"",VLOOKUP(AJ90,【入力用】個人登録票!$A$21:$R$50,18,FALSE)) &amp; IF(ISERROR(VLOOKUP(AJ90,【入力用】個人登録票!$A$63:$R$127,18,FALSE)),"",VLOOKUP(AJ90,【入力用】個人登録票!$A$63:$R$127,18,FALSE))</f>
        <v/>
      </c>
    </row>
    <row r="91" spans="1:37" ht="27" customHeight="1">
      <c r="A91" s="75" t="s">
        <v>424</v>
      </c>
      <c r="B91" s="81" t="str">
        <f>IF(ISERROR(VLOOKUP(A91,【入力用】個人登録票!$A$21:$R$50,18,FALSE)),"",VLOOKUP(A91,【入力用】個人登録票!$A$21:$R$50,18,FALSE)) &amp; IF(ISERROR(VLOOKUP(A91,【入力用】個人登録票!$A$59:$R$127,18,FALSE)),"",VLOOKUP(A91,【入力用】個人登録票!$A$59:$R$127,18,FALSE))</f>
        <v/>
      </c>
      <c r="C91" s="755" t="str">
        <f>IF(ISERROR(VLOOKUP(A91,【入力用】個人登録票!$A$21:$P$50,2,FALSE)),"",VLOOKUP(A91,【入力用】個人登録票!$A$21:$P$50,2,FALSE)) &amp; IF(ISERROR(VLOOKUP(A91,【入力用】個人登録票!$A$59:$P$127,2,FALSE)),"",VLOOKUP(A91,【入力用】個人登録票!$A$59:$P$127,2,FALSE))</f>
        <v/>
      </c>
      <c r="D91" s="756"/>
      <c r="E91" s="606" t="str">
        <f>IF(ISERROR(VLOOKUP(A91,【入力用】個人登録票!$A$21:$P$50,5,FALSE)),"",VLOOKUP(A91,【入力用】個人登録票!$A$21:$P$50,5,FALSE)) &amp; IF(ISERROR(VLOOKUP(A91,【入力用】個人登録票!$A$59:$P$127,5,FALSE)),"",VLOOKUP(A91,【入力用】個人登録票!$A$59:$P$127,5,FALSE))</f>
        <v/>
      </c>
      <c r="F91" s="607"/>
      <c r="G91" s="633" t="str">
        <f>TEXT(IF(ISERROR(VLOOKUP(A91,【入力用】個人登録票!$A$21:$P$50,12,FALSE)),"",VLOOKUP(A91,【入力用】個人登録票!$A$21:$P$50,12,FALSE)) &amp; IF(ISERROR(VLOOKUP(A91,【入力用】個人登録票!$A$59:$P$127,12,FALSE)),"",VLOOKUP(A91,【入力用】個人登録票!$A$59:$P$127,12,FALSE)),"yyyy/m/d")</f>
        <v/>
      </c>
      <c r="H91" s="633"/>
      <c r="I91" s="754" t="str">
        <f t="shared" si="4"/>
        <v/>
      </c>
      <c r="J91" s="754"/>
      <c r="K91" s="754"/>
      <c r="L91" s="754"/>
      <c r="M91" s="754"/>
      <c r="N91" s="754"/>
      <c r="O91" s="646" t="str">
        <f>IF(ISERROR(VLOOKUP(A91,【入力用】個人登録票!$A$21:$Q$50,17,FALSE)),"",VLOOKUP(A91,【入力用】個人登録票!$A$21:$Q$50,17,FALSE)) &amp; IF(ISERROR(VLOOKUP(A91,【入力用】個人登録票!$A$59:$Q$127,17,FALSE)),"",VLOOKUP(A91,【入力用】個人登録票!$A$59:$Q$127,17,FALSE))</f>
        <v/>
      </c>
      <c r="P91" s="647"/>
      <c r="Q91" s="647"/>
      <c r="R91" s="647"/>
      <c r="S91" s="647"/>
      <c r="T91" s="647"/>
      <c r="U91" s="647"/>
      <c r="V91" s="648"/>
      <c r="W91" s="686" t="str">
        <f>IF(ISERROR(VLOOKUP(A91,【入力用】個人登録票!$A$21:$P$50,16,FALSE)),"",VLOOKUP(A91,【入力用】個人登録票!$A$21:$P$50,16,FALSE)) &amp; IF(ISERROR(VLOOKUP(A91,【入力用】個人登録票!$A$59:$P$127,16,FALSE)),"",VLOOKUP(A91,【入力用】個人登録票!$A$59:$P$127,16,FALSE))</f>
        <v/>
      </c>
      <c r="X91" s="687"/>
      <c r="Y91" s="687"/>
      <c r="Z91" s="688"/>
      <c r="AA91" s="79" t="str">
        <f>IF(ISERROR(VLOOKUP(AJ91,【入力用】個人登録票!$A$21:$P$50,2,FALSE)),"",VLOOKUP(AJ91,【入力用】個人登録票!$A$21:$P$50,2,FALSE)) &amp; IF(ISERROR(VLOOKUP(AJ91,【入力用】個人登録票!$A$59:$P$127,2,FALSE)),"",VLOOKUP(AJ91,【入力用】個人登録票!$A$59:$P$127,2,FALSE))</f>
        <v/>
      </c>
      <c r="AB91" s="606" t="str">
        <f>IF(ISERROR(VLOOKUP(AJ91,【入力用】個人登録票!$A$21:$P$50,5,FALSE)),"",VLOOKUP(AJ91,【入力用】個人登録票!$A$21:$P$50,5,FALSE)) &amp; IF(ISERROR(VLOOKUP(AJ91,【入力用】個人登録票!$A$59:$P$127,5,FALSE)),"",VLOOKUP(AJ91,【入力用】個人登録票!$A$59:$P$127,5,FALSE))</f>
        <v/>
      </c>
      <c r="AC91" s="649"/>
      <c r="AD91" s="607"/>
      <c r="AE91" s="765" t="str">
        <f>TEXT(IF(ISERROR(VLOOKUP(AJ91,【入力用】個人登録票!$A$21:$P$50,12,FALSE)),"",VLOOKUP(AJ91,【入力用】個人登録票!$A$21:$P$50,12,FALSE)) &amp; IF(ISERROR(VLOOKUP(AJ91,【入力用】個人登録票!$A$59:$P$127,12,FALSE)),"",VLOOKUP(AJ91,【入力用】個人登録票!$A$59:$P$127,12,FALSE)),"yyyy/m/d")</f>
        <v/>
      </c>
      <c r="AF91" s="766"/>
      <c r="AG91" s="156" t="str">
        <f t="shared" si="5"/>
        <v/>
      </c>
      <c r="AH91" s="100" t="str">
        <f>IF(ISERROR(VLOOKUP(AJ91,【入力用】個人登録票!$A$21:$Q$50,17,FALSE)),"",VLOOKUP(AJ91,【入力用】個人登録票!$A$21:$Q$50,17,FALSE)) &amp; IF(ISERROR(VLOOKUP(AJ91,【入力用】個人登録票!$A$59:$Q$127,17,FALSE)),"",VLOOKUP(AJ91,【入力用】個人登録票!$A$59:$Q$127,17,FALSE))</f>
        <v/>
      </c>
      <c r="AI91" s="80" t="str">
        <f>IF(ISERROR(VLOOKUP(AJ91,【入力用】個人登録票!$A$21:$P$50,16,FALSE)),"",VLOOKUP(AJ91,【入力用】個人登録票!$A$21:$P$50,16,FALSE)) &amp; IF(ISERROR(VLOOKUP(AJ91,【入力用】個人登録票!$A$59:$P$127,16,FALSE)),"",VLOOKUP(AJ91,【入力用】個人登録票!$A$59:$P$127,16,FALSE))</f>
        <v/>
      </c>
      <c r="AJ91" s="101" t="s">
        <v>437</v>
      </c>
      <c r="AK91" s="102" t="str">
        <f>IF(ISERROR(VLOOKUP(AJ91,【入力用】個人登録票!$A$21:$R$50,18,FALSE)),"",VLOOKUP(AJ91,【入力用】個人登録票!$A$21:$R$50,18,FALSE)) &amp; IF(ISERROR(VLOOKUP(AJ91,【入力用】個人登録票!$A$63:$R$127,18,FALSE)),"",VLOOKUP(AJ91,【入力用】個人登録票!$A$63:$R$127,18,FALSE))</f>
        <v/>
      </c>
    </row>
    <row r="92" spans="1:37" ht="27" customHeight="1">
      <c r="A92" s="75" t="s">
        <v>425</v>
      </c>
      <c r="B92" s="81" t="str">
        <f>IF(ISERROR(VLOOKUP(A92,【入力用】個人登録票!$A$21:$R$50,18,FALSE)),"",VLOOKUP(A92,【入力用】個人登録票!$A$21:$R$50,18,FALSE)) &amp; IF(ISERROR(VLOOKUP(A92,【入力用】個人登録票!$A$59:$R$127,18,FALSE)),"",VLOOKUP(A92,【入力用】個人登録票!$A$59:$R$127,18,FALSE))</f>
        <v/>
      </c>
      <c r="C92" s="755" t="str">
        <f>IF(ISERROR(VLOOKUP(A92,【入力用】個人登録票!$A$21:$P$50,2,FALSE)),"",VLOOKUP(A92,【入力用】個人登録票!$A$21:$P$50,2,FALSE)) &amp; IF(ISERROR(VLOOKUP(A92,【入力用】個人登録票!$A$59:$P$127,2,FALSE)),"",VLOOKUP(A92,【入力用】個人登録票!$A$59:$P$127,2,FALSE))</f>
        <v/>
      </c>
      <c r="D92" s="756"/>
      <c r="E92" s="606" t="str">
        <f>IF(ISERROR(VLOOKUP(A92,【入力用】個人登録票!$A$21:$P$50,5,FALSE)),"",VLOOKUP(A92,【入力用】個人登録票!$A$21:$P$50,5,FALSE)) &amp; IF(ISERROR(VLOOKUP(A92,【入力用】個人登録票!$A$59:$P$127,5,FALSE)),"",VLOOKUP(A92,【入力用】個人登録票!$A$59:$P$127,5,FALSE))</f>
        <v/>
      </c>
      <c r="F92" s="607"/>
      <c r="G92" s="633" t="str">
        <f>TEXT(IF(ISERROR(VLOOKUP(A92,【入力用】個人登録票!$A$21:$P$50,12,FALSE)),"",VLOOKUP(A92,【入力用】個人登録票!$A$21:$P$50,12,FALSE)) &amp; IF(ISERROR(VLOOKUP(A92,【入力用】個人登録票!$A$59:$P$127,12,FALSE)),"",VLOOKUP(A92,【入力用】個人登録票!$A$59:$P$127,12,FALSE)),"yyyy/m/d")</f>
        <v/>
      </c>
      <c r="H92" s="633"/>
      <c r="I92" s="754" t="str">
        <f t="shared" si="4"/>
        <v/>
      </c>
      <c r="J92" s="754"/>
      <c r="K92" s="754"/>
      <c r="L92" s="754"/>
      <c r="M92" s="754"/>
      <c r="N92" s="754"/>
      <c r="O92" s="646" t="str">
        <f>IF(ISERROR(VLOOKUP(A92,【入力用】個人登録票!$A$21:$Q$50,17,FALSE)),"",VLOOKUP(A92,【入力用】個人登録票!$A$21:$Q$50,17,FALSE)) &amp; IF(ISERROR(VLOOKUP(A92,【入力用】個人登録票!$A$59:$Q$127,17,FALSE)),"",VLOOKUP(A92,【入力用】個人登録票!$A$59:$Q$127,17,FALSE))</f>
        <v/>
      </c>
      <c r="P92" s="647"/>
      <c r="Q92" s="647"/>
      <c r="R92" s="647"/>
      <c r="S92" s="647"/>
      <c r="T92" s="647"/>
      <c r="U92" s="647"/>
      <c r="V92" s="648"/>
      <c r="W92" s="686" t="str">
        <f>IF(ISERROR(VLOOKUP(A92,【入力用】個人登録票!$A$21:$P$50,16,FALSE)),"",VLOOKUP(A92,【入力用】個人登録票!$A$21:$P$50,16,FALSE)) &amp; IF(ISERROR(VLOOKUP(A92,【入力用】個人登録票!$A$59:$P$127,16,FALSE)),"",VLOOKUP(A92,【入力用】個人登録票!$A$59:$P$127,16,FALSE))</f>
        <v/>
      </c>
      <c r="X92" s="687"/>
      <c r="Y92" s="687"/>
      <c r="Z92" s="688"/>
      <c r="AA92" s="79" t="str">
        <f>IF(ISERROR(VLOOKUP(AJ92,【入力用】個人登録票!$A$21:$P$50,2,FALSE)),"",VLOOKUP(AJ92,【入力用】個人登録票!$A$21:$P$50,2,FALSE)) &amp; IF(ISERROR(VLOOKUP(AJ92,【入力用】個人登録票!$A$59:$P$127,2,FALSE)),"",VLOOKUP(AJ92,【入力用】個人登録票!$A$59:$P$127,2,FALSE))</f>
        <v/>
      </c>
      <c r="AB92" s="606" t="str">
        <f>IF(ISERROR(VLOOKUP(AJ92,【入力用】個人登録票!$A$21:$P$50,5,FALSE)),"",VLOOKUP(AJ92,【入力用】個人登録票!$A$21:$P$50,5,FALSE)) &amp; IF(ISERROR(VLOOKUP(AJ92,【入力用】個人登録票!$A$59:$P$127,5,FALSE)),"",VLOOKUP(AJ92,【入力用】個人登録票!$A$59:$P$127,5,FALSE))</f>
        <v/>
      </c>
      <c r="AC92" s="649"/>
      <c r="AD92" s="607"/>
      <c r="AE92" s="765" t="str">
        <f>TEXT(IF(ISERROR(VLOOKUP(AJ92,【入力用】個人登録票!$A$21:$P$50,12,FALSE)),"",VLOOKUP(AJ92,【入力用】個人登録票!$A$21:$P$50,12,FALSE)) &amp; IF(ISERROR(VLOOKUP(AJ92,【入力用】個人登録票!$A$59:$P$127,12,FALSE)),"",VLOOKUP(AJ92,【入力用】個人登録票!$A$59:$P$127,12,FALSE)),"yyyy/m/d")</f>
        <v/>
      </c>
      <c r="AF92" s="766"/>
      <c r="AG92" s="156" t="str">
        <f t="shared" si="5"/>
        <v/>
      </c>
      <c r="AH92" s="100" t="str">
        <f>IF(ISERROR(VLOOKUP(AJ92,【入力用】個人登録票!$A$21:$Q$50,17,FALSE)),"",VLOOKUP(AJ92,【入力用】個人登録票!$A$21:$Q$50,17,FALSE)) &amp; IF(ISERROR(VLOOKUP(AJ92,【入力用】個人登録票!$A$59:$Q$127,17,FALSE)),"",VLOOKUP(AJ92,【入力用】個人登録票!$A$59:$Q$127,17,FALSE))</f>
        <v/>
      </c>
      <c r="AI92" s="80" t="str">
        <f>IF(ISERROR(VLOOKUP(AJ92,【入力用】個人登録票!$A$21:$P$50,16,FALSE)),"",VLOOKUP(AJ92,【入力用】個人登録票!$A$21:$P$50,16,FALSE)) &amp; IF(ISERROR(VLOOKUP(AJ92,【入力用】個人登録票!$A$59:$P$127,16,FALSE)),"",VLOOKUP(AJ92,【入力用】個人登録票!$A$59:$P$127,16,FALSE))</f>
        <v/>
      </c>
      <c r="AJ92" s="101" t="s">
        <v>438</v>
      </c>
      <c r="AK92" s="102" t="str">
        <f>IF(ISERROR(VLOOKUP(AJ92,【入力用】個人登録票!$A$21:$R$50,18,FALSE)),"",VLOOKUP(AJ92,【入力用】個人登録票!$A$21:$R$50,18,FALSE)) &amp; IF(ISERROR(VLOOKUP(AJ92,【入力用】個人登録票!$A$63:$R$127,18,FALSE)),"",VLOOKUP(AJ92,【入力用】個人登録票!$A$63:$R$127,18,FALSE))</f>
        <v/>
      </c>
    </row>
    <row r="93" spans="1:37" ht="27" customHeight="1">
      <c r="A93" s="75" t="s">
        <v>426</v>
      </c>
      <c r="B93" s="81" t="str">
        <f>IF(ISERROR(VLOOKUP(A93,【入力用】個人登録票!$A$21:$R$50,18,FALSE)),"",VLOOKUP(A93,【入力用】個人登録票!$A$21:$R$50,18,FALSE)) &amp; IF(ISERROR(VLOOKUP(A93,【入力用】個人登録票!$A$59:$R$127,18,FALSE)),"",VLOOKUP(A93,【入力用】個人登録票!$A$59:$R$127,18,FALSE))</f>
        <v/>
      </c>
      <c r="C93" s="755" t="str">
        <f>IF(ISERROR(VLOOKUP(A93,【入力用】個人登録票!$A$21:$P$50,2,FALSE)),"",VLOOKUP(A93,【入力用】個人登録票!$A$21:$P$50,2,FALSE)) &amp; IF(ISERROR(VLOOKUP(A93,【入力用】個人登録票!$A$59:$P$127,2,FALSE)),"",VLOOKUP(A93,【入力用】個人登録票!$A$59:$P$127,2,FALSE))</f>
        <v/>
      </c>
      <c r="D93" s="756"/>
      <c r="E93" s="606" t="str">
        <f>IF(ISERROR(VLOOKUP(A93,【入力用】個人登録票!$A$21:$P$50,5,FALSE)),"",VLOOKUP(A93,【入力用】個人登録票!$A$21:$P$50,5,FALSE)) &amp; IF(ISERROR(VLOOKUP(A93,【入力用】個人登録票!$A$59:$P$127,5,FALSE)),"",VLOOKUP(A93,【入力用】個人登録票!$A$59:$P$127,5,FALSE))</f>
        <v/>
      </c>
      <c r="F93" s="607"/>
      <c r="G93" s="633" t="str">
        <f>TEXT(IF(ISERROR(VLOOKUP(A93,【入力用】個人登録票!$A$21:$P$50,12,FALSE)),"",VLOOKUP(A93,【入力用】個人登録票!$A$21:$P$50,12,FALSE)) &amp; IF(ISERROR(VLOOKUP(A93,【入力用】個人登録票!$A$59:$P$127,12,FALSE)),"",VLOOKUP(A93,【入力用】個人登録票!$A$59:$P$127,12,FALSE)),"yyyy/m/d")</f>
        <v/>
      </c>
      <c r="H93" s="633"/>
      <c r="I93" s="754" t="str">
        <f t="shared" si="4"/>
        <v/>
      </c>
      <c r="J93" s="754"/>
      <c r="K93" s="754"/>
      <c r="L93" s="754"/>
      <c r="M93" s="754"/>
      <c r="N93" s="754"/>
      <c r="O93" s="646" t="str">
        <f>IF(ISERROR(VLOOKUP(A93,【入力用】個人登録票!$A$21:$Q$50,17,FALSE)),"",VLOOKUP(A93,【入力用】個人登録票!$A$21:$Q$50,17,FALSE)) &amp; IF(ISERROR(VLOOKUP(A93,【入力用】個人登録票!$A$59:$Q$127,17,FALSE)),"",VLOOKUP(A93,【入力用】個人登録票!$A$59:$Q$127,17,FALSE))</f>
        <v/>
      </c>
      <c r="P93" s="647"/>
      <c r="Q93" s="647"/>
      <c r="R93" s="647"/>
      <c r="S93" s="647"/>
      <c r="T93" s="647"/>
      <c r="U93" s="647"/>
      <c r="V93" s="648"/>
      <c r="W93" s="686" t="str">
        <f>IF(ISERROR(VLOOKUP(A93,【入力用】個人登録票!$A$21:$P$50,16,FALSE)),"",VLOOKUP(A93,【入力用】個人登録票!$A$21:$P$50,16,FALSE)) &amp; IF(ISERROR(VLOOKUP(A93,【入力用】個人登録票!$A$59:$P$127,16,FALSE)),"",VLOOKUP(A93,【入力用】個人登録票!$A$59:$P$127,16,FALSE))</f>
        <v/>
      </c>
      <c r="X93" s="687"/>
      <c r="Y93" s="687"/>
      <c r="Z93" s="688"/>
      <c r="AA93" s="79" t="str">
        <f>IF(ISERROR(VLOOKUP(AJ93,【入力用】個人登録票!$A$21:$P$50,2,FALSE)),"",VLOOKUP(AJ93,【入力用】個人登録票!$A$21:$P$50,2,FALSE)) &amp; IF(ISERROR(VLOOKUP(AJ93,【入力用】個人登録票!$A$59:$P$127,2,FALSE)),"",VLOOKUP(AJ93,【入力用】個人登録票!$A$59:$P$127,2,FALSE))</f>
        <v/>
      </c>
      <c r="AB93" s="606" t="str">
        <f>IF(ISERROR(VLOOKUP(AJ93,【入力用】個人登録票!$A$21:$P$50,5,FALSE)),"",VLOOKUP(AJ93,【入力用】個人登録票!$A$21:$P$50,5,FALSE)) &amp; IF(ISERROR(VLOOKUP(AJ93,【入力用】個人登録票!$A$59:$P$127,5,FALSE)),"",VLOOKUP(AJ93,【入力用】個人登録票!$A$59:$P$127,5,FALSE))</f>
        <v/>
      </c>
      <c r="AC93" s="649"/>
      <c r="AD93" s="607"/>
      <c r="AE93" s="765" t="str">
        <f>TEXT(IF(ISERROR(VLOOKUP(AJ93,【入力用】個人登録票!$A$21:$P$50,12,FALSE)),"",VLOOKUP(AJ93,【入力用】個人登録票!$A$21:$P$50,12,FALSE)) &amp; IF(ISERROR(VLOOKUP(AJ93,【入力用】個人登録票!$A$59:$P$127,12,FALSE)),"",VLOOKUP(AJ93,【入力用】個人登録票!$A$59:$P$127,12,FALSE)),"yyyy/m/d")</f>
        <v/>
      </c>
      <c r="AF93" s="766"/>
      <c r="AG93" s="156" t="str">
        <f t="shared" si="5"/>
        <v/>
      </c>
      <c r="AH93" s="100" t="str">
        <f>IF(ISERROR(VLOOKUP(AJ93,【入力用】個人登録票!$A$21:$Q$50,17,FALSE)),"",VLOOKUP(AJ93,【入力用】個人登録票!$A$21:$Q$50,17,FALSE)) &amp; IF(ISERROR(VLOOKUP(AJ93,【入力用】個人登録票!$A$59:$Q$127,17,FALSE)),"",VLOOKUP(AJ93,【入力用】個人登録票!$A$59:$Q$127,17,FALSE))</f>
        <v/>
      </c>
      <c r="AI93" s="80" t="str">
        <f>IF(ISERROR(VLOOKUP(AJ93,【入力用】個人登録票!$A$21:$P$50,16,FALSE)),"",VLOOKUP(AJ93,【入力用】個人登録票!$A$21:$P$50,16,FALSE)) &amp; IF(ISERROR(VLOOKUP(AJ93,【入力用】個人登録票!$A$59:$P$127,16,FALSE)),"",VLOOKUP(AJ93,【入力用】個人登録票!$A$59:$P$127,16,FALSE))</f>
        <v/>
      </c>
      <c r="AJ93" s="101" t="s">
        <v>439</v>
      </c>
      <c r="AK93" s="102" t="str">
        <f>IF(ISERROR(VLOOKUP(AJ93,【入力用】個人登録票!$A$21:$R$50,18,FALSE)),"",VLOOKUP(AJ93,【入力用】個人登録票!$A$21:$R$50,18,FALSE)) &amp; IF(ISERROR(VLOOKUP(AJ93,【入力用】個人登録票!$A$63:$R$127,18,FALSE)),"",VLOOKUP(AJ93,【入力用】個人登録票!$A$63:$R$127,18,FALSE))</f>
        <v/>
      </c>
    </row>
    <row r="94" spans="1:37" ht="27" customHeight="1">
      <c r="A94" s="75" t="s">
        <v>427</v>
      </c>
      <c r="B94" s="81" t="str">
        <f>IF(ISERROR(VLOOKUP(A94,【入力用】個人登録票!$A$21:$R$50,18,FALSE)),"",VLOOKUP(A94,【入力用】個人登録票!$A$21:$R$50,18,FALSE)) &amp; IF(ISERROR(VLOOKUP(A94,【入力用】個人登録票!$A$59:$R$127,18,FALSE)),"",VLOOKUP(A94,【入力用】個人登録票!$A$59:$R$127,18,FALSE))</f>
        <v/>
      </c>
      <c r="C94" s="755" t="str">
        <f>IF(ISERROR(VLOOKUP(A94,【入力用】個人登録票!$A$21:$P$50,2,FALSE)),"",VLOOKUP(A94,【入力用】個人登録票!$A$21:$P$50,2,FALSE)) &amp; IF(ISERROR(VLOOKUP(A94,【入力用】個人登録票!$A$59:$P$127,2,FALSE)),"",VLOOKUP(A94,【入力用】個人登録票!$A$59:$P$127,2,FALSE))</f>
        <v/>
      </c>
      <c r="D94" s="756"/>
      <c r="E94" s="606" t="str">
        <f>IF(ISERROR(VLOOKUP(A94,【入力用】個人登録票!$A$21:$P$50,5,FALSE)),"",VLOOKUP(A94,【入力用】個人登録票!$A$21:$P$50,5,FALSE)) &amp; IF(ISERROR(VLOOKUP(A94,【入力用】個人登録票!$A$59:$P$127,5,FALSE)),"",VLOOKUP(A94,【入力用】個人登録票!$A$59:$P$127,5,FALSE))</f>
        <v/>
      </c>
      <c r="F94" s="607"/>
      <c r="G94" s="633" t="str">
        <f>TEXT(IF(ISERROR(VLOOKUP(A94,【入力用】個人登録票!$A$21:$P$50,12,FALSE)),"",VLOOKUP(A94,【入力用】個人登録票!$A$21:$P$50,12,FALSE)) &amp; IF(ISERROR(VLOOKUP(A94,【入力用】個人登録票!$A$59:$P$127,12,FALSE)),"",VLOOKUP(A94,【入力用】個人登録票!$A$59:$P$127,12,FALSE)),"yyyy/m/d")</f>
        <v/>
      </c>
      <c r="H94" s="633"/>
      <c r="I94" s="754" t="str">
        <f t="shared" si="4"/>
        <v/>
      </c>
      <c r="J94" s="754"/>
      <c r="K94" s="754"/>
      <c r="L94" s="754"/>
      <c r="M94" s="754"/>
      <c r="N94" s="754"/>
      <c r="O94" s="646" t="str">
        <f>IF(ISERROR(VLOOKUP(A94,【入力用】個人登録票!$A$21:$Q$50,17,FALSE)),"",VLOOKUP(A94,【入力用】個人登録票!$A$21:$Q$50,17,FALSE)) &amp; IF(ISERROR(VLOOKUP(A94,【入力用】個人登録票!$A$59:$Q$127,17,FALSE)),"",VLOOKUP(A94,【入力用】個人登録票!$A$59:$Q$127,17,FALSE))</f>
        <v/>
      </c>
      <c r="P94" s="647"/>
      <c r="Q94" s="647"/>
      <c r="R94" s="647"/>
      <c r="S94" s="647"/>
      <c r="T94" s="647"/>
      <c r="U94" s="647"/>
      <c r="V94" s="648"/>
      <c r="W94" s="686" t="str">
        <f>IF(ISERROR(VLOOKUP(A94,【入力用】個人登録票!$A$21:$P$50,16,FALSE)),"",VLOOKUP(A94,【入力用】個人登録票!$A$21:$P$50,16,FALSE)) &amp; IF(ISERROR(VLOOKUP(A94,【入力用】個人登録票!$A$59:$P$127,16,FALSE)),"",VLOOKUP(A94,【入力用】個人登録票!$A$59:$P$127,16,FALSE))</f>
        <v/>
      </c>
      <c r="X94" s="687"/>
      <c r="Y94" s="687"/>
      <c r="Z94" s="688"/>
      <c r="AA94" s="79" t="str">
        <f>IF(ISERROR(VLOOKUP(AJ94,【入力用】個人登録票!$A$21:$P$50,2,FALSE)),"",VLOOKUP(AJ94,【入力用】個人登録票!$A$21:$P$50,2,FALSE)) &amp; IF(ISERROR(VLOOKUP(AJ94,【入力用】個人登録票!$A$59:$P$127,2,FALSE)),"",VLOOKUP(AJ94,【入力用】個人登録票!$A$59:$P$127,2,FALSE))</f>
        <v/>
      </c>
      <c r="AB94" s="606" t="str">
        <f>IF(ISERROR(VLOOKUP(AJ94,【入力用】個人登録票!$A$21:$P$50,5,FALSE)),"",VLOOKUP(AJ94,【入力用】個人登録票!$A$21:$P$50,5,FALSE)) &amp; IF(ISERROR(VLOOKUP(AJ94,【入力用】個人登録票!$A$59:$P$127,5,FALSE)),"",VLOOKUP(AJ94,【入力用】個人登録票!$A$59:$P$127,5,FALSE))</f>
        <v/>
      </c>
      <c r="AC94" s="649"/>
      <c r="AD94" s="607"/>
      <c r="AE94" s="765" t="str">
        <f>TEXT(IF(ISERROR(VLOOKUP(AJ94,【入力用】個人登録票!$A$21:$P$50,12,FALSE)),"",VLOOKUP(AJ94,【入力用】個人登録票!$A$21:$P$50,12,FALSE)) &amp; IF(ISERROR(VLOOKUP(AJ94,【入力用】個人登録票!$A$59:$P$127,12,FALSE)),"",VLOOKUP(AJ94,【入力用】個人登録票!$A$59:$P$127,12,FALSE)),"yyyy/m/d")</f>
        <v/>
      </c>
      <c r="AF94" s="766"/>
      <c r="AG94" s="156" t="str">
        <f t="shared" si="5"/>
        <v/>
      </c>
      <c r="AH94" s="100" t="str">
        <f>IF(ISERROR(VLOOKUP(AJ94,【入力用】個人登録票!$A$21:$Q$50,17,FALSE)),"",VLOOKUP(AJ94,【入力用】個人登録票!$A$21:$Q$50,17,FALSE)) &amp; IF(ISERROR(VLOOKUP(AJ94,【入力用】個人登録票!$A$59:$Q$127,17,FALSE)),"",VLOOKUP(AJ94,【入力用】個人登録票!$A$59:$Q$127,17,FALSE))</f>
        <v/>
      </c>
      <c r="AI94" s="80" t="str">
        <f>IF(ISERROR(VLOOKUP(AJ94,【入力用】個人登録票!$A$21:$P$50,16,FALSE)),"",VLOOKUP(AJ94,【入力用】個人登録票!$A$21:$P$50,16,FALSE)) &amp; IF(ISERROR(VLOOKUP(AJ94,【入力用】個人登録票!$A$59:$P$127,16,FALSE)),"",VLOOKUP(AJ94,【入力用】個人登録票!$A$59:$P$127,16,FALSE))</f>
        <v/>
      </c>
      <c r="AJ94" s="101" t="s">
        <v>440</v>
      </c>
      <c r="AK94" s="102" t="str">
        <f>IF(ISERROR(VLOOKUP(AJ94,【入力用】個人登録票!$A$21:$R$50,18,FALSE)),"",VLOOKUP(AJ94,【入力用】個人登録票!$A$21:$R$50,18,FALSE)) &amp; IF(ISERROR(VLOOKUP(AJ94,【入力用】個人登録票!$A$63:$R$127,18,FALSE)),"",VLOOKUP(AJ94,【入力用】個人登録票!$A$63:$R$127,18,FALSE))</f>
        <v/>
      </c>
    </row>
    <row r="95" spans="1:37" ht="27" customHeight="1">
      <c r="A95" s="75" t="s">
        <v>428</v>
      </c>
      <c r="B95" s="81" t="str">
        <f>IF(ISERROR(VLOOKUP(A95,【入力用】個人登録票!$A$21:$R$50,18,FALSE)),"",VLOOKUP(A95,【入力用】個人登録票!$A$21:$R$50,18,FALSE)) &amp; IF(ISERROR(VLOOKUP(A95,【入力用】個人登録票!$A$59:$R$127,18,FALSE)),"",VLOOKUP(A95,【入力用】個人登録票!$A$59:$R$127,18,FALSE))</f>
        <v/>
      </c>
      <c r="C95" s="755" t="str">
        <f>IF(ISERROR(VLOOKUP(A95,【入力用】個人登録票!$A$21:$P$50,2,FALSE)),"",VLOOKUP(A95,【入力用】個人登録票!$A$21:$P$50,2,FALSE)) &amp; IF(ISERROR(VLOOKUP(A95,【入力用】個人登録票!$A$59:$P$127,2,FALSE)),"",VLOOKUP(A95,【入力用】個人登録票!$A$59:$P$127,2,FALSE))</f>
        <v/>
      </c>
      <c r="D95" s="756"/>
      <c r="E95" s="606" t="str">
        <f>IF(ISERROR(VLOOKUP(A95,【入力用】個人登録票!$A$21:$P$50,5,FALSE)),"",VLOOKUP(A95,【入力用】個人登録票!$A$21:$P$50,5,FALSE)) &amp; IF(ISERROR(VLOOKUP(A95,【入力用】個人登録票!$A$59:$P$127,5,FALSE)),"",VLOOKUP(A95,【入力用】個人登録票!$A$59:$P$127,5,FALSE))</f>
        <v/>
      </c>
      <c r="F95" s="607"/>
      <c r="G95" s="633" t="str">
        <f>TEXT(IF(ISERROR(VLOOKUP(A95,【入力用】個人登録票!$A$21:$P$50,12,FALSE)),"",VLOOKUP(A95,【入力用】個人登録票!$A$21:$P$50,12,FALSE)) &amp; IF(ISERROR(VLOOKUP(A95,【入力用】個人登録票!$A$59:$P$127,12,FALSE)),"",VLOOKUP(A95,【入力用】個人登録票!$A$59:$P$127,12,FALSE)),"yyyy/m/d")</f>
        <v/>
      </c>
      <c r="H95" s="633"/>
      <c r="I95" s="754" t="str">
        <f t="shared" si="4"/>
        <v/>
      </c>
      <c r="J95" s="754"/>
      <c r="K95" s="754"/>
      <c r="L95" s="754"/>
      <c r="M95" s="754"/>
      <c r="N95" s="754"/>
      <c r="O95" s="646" t="str">
        <f>IF(ISERROR(VLOOKUP(A95,【入力用】個人登録票!$A$21:$Q$50,17,FALSE)),"",VLOOKUP(A95,【入力用】個人登録票!$A$21:$Q$50,17,FALSE)) &amp; IF(ISERROR(VLOOKUP(A95,【入力用】個人登録票!$A$59:$Q$127,17,FALSE)),"",VLOOKUP(A95,【入力用】個人登録票!$A$59:$Q$127,17,FALSE))</f>
        <v/>
      </c>
      <c r="P95" s="647"/>
      <c r="Q95" s="647"/>
      <c r="R95" s="647"/>
      <c r="S95" s="647"/>
      <c r="T95" s="647"/>
      <c r="U95" s="647"/>
      <c r="V95" s="648"/>
      <c r="W95" s="686" t="str">
        <f>IF(ISERROR(VLOOKUP(A95,【入力用】個人登録票!$A$21:$P$50,16,FALSE)),"",VLOOKUP(A95,【入力用】個人登録票!$A$21:$P$50,16,FALSE)) &amp; IF(ISERROR(VLOOKUP(A95,【入力用】個人登録票!$A$59:$P$127,16,FALSE)),"",VLOOKUP(A95,【入力用】個人登録票!$A$59:$P$127,16,FALSE))</f>
        <v/>
      </c>
      <c r="X95" s="687"/>
      <c r="Y95" s="687"/>
      <c r="Z95" s="688"/>
      <c r="AA95" s="79" t="str">
        <f>IF(ISERROR(VLOOKUP(AJ95,【入力用】個人登録票!$A$21:$P$50,2,FALSE)),"",VLOOKUP(AJ95,【入力用】個人登録票!$A$21:$P$50,2,FALSE)) &amp; IF(ISERROR(VLOOKUP(AJ95,【入力用】個人登録票!$A$59:$P$127,2,FALSE)),"",VLOOKUP(AJ95,【入力用】個人登録票!$A$59:$P$127,2,FALSE))</f>
        <v/>
      </c>
      <c r="AB95" s="606" t="str">
        <f>IF(ISERROR(VLOOKUP(AJ95,【入力用】個人登録票!$A$21:$P$50,5,FALSE)),"",VLOOKUP(AJ95,【入力用】個人登録票!$A$21:$P$50,5,FALSE)) &amp; IF(ISERROR(VLOOKUP(AJ95,【入力用】個人登録票!$A$59:$P$127,5,FALSE)),"",VLOOKUP(AJ95,【入力用】個人登録票!$A$59:$P$127,5,FALSE))</f>
        <v/>
      </c>
      <c r="AC95" s="649"/>
      <c r="AD95" s="607"/>
      <c r="AE95" s="765" t="str">
        <f>TEXT(IF(ISERROR(VLOOKUP(AJ95,【入力用】個人登録票!$A$21:$P$50,12,FALSE)),"",VLOOKUP(AJ95,【入力用】個人登録票!$A$21:$P$50,12,FALSE)) &amp; IF(ISERROR(VLOOKUP(AJ95,【入力用】個人登録票!$A$59:$P$127,12,FALSE)),"",VLOOKUP(AJ95,【入力用】個人登録票!$A$59:$P$127,12,FALSE)),"yyyy/m/d")</f>
        <v/>
      </c>
      <c r="AF95" s="766"/>
      <c r="AG95" s="156" t="str">
        <f t="shared" si="5"/>
        <v/>
      </c>
      <c r="AH95" s="100" t="str">
        <f>IF(ISERROR(VLOOKUP(AJ95,【入力用】個人登録票!$A$21:$Q$50,17,FALSE)),"",VLOOKUP(AJ95,【入力用】個人登録票!$A$21:$Q$50,17,FALSE)) &amp; IF(ISERROR(VLOOKUP(AJ95,【入力用】個人登録票!$A$59:$Q$127,17,FALSE)),"",VLOOKUP(AJ95,【入力用】個人登録票!$A$59:$Q$127,17,FALSE))</f>
        <v/>
      </c>
      <c r="AI95" s="80" t="str">
        <f>IF(ISERROR(VLOOKUP(AJ95,【入力用】個人登録票!$A$21:$P$50,16,FALSE)),"",VLOOKUP(AJ95,【入力用】個人登録票!$A$21:$P$50,16,FALSE)) &amp; IF(ISERROR(VLOOKUP(AJ95,【入力用】個人登録票!$A$59:$P$127,16,FALSE)),"",VLOOKUP(AJ95,【入力用】個人登録票!$A$59:$P$127,16,FALSE))</f>
        <v/>
      </c>
      <c r="AJ95" s="101" t="s">
        <v>441</v>
      </c>
      <c r="AK95" s="102" t="str">
        <f>IF(ISERROR(VLOOKUP(AJ95,【入力用】個人登録票!$A$21:$R$50,18,FALSE)),"",VLOOKUP(AJ95,【入力用】個人登録票!$A$21:$R$50,18,FALSE)) &amp; IF(ISERROR(VLOOKUP(AJ95,【入力用】個人登録票!$A$63:$R$127,18,FALSE)),"",VLOOKUP(AJ95,【入力用】個人登録票!$A$63:$R$127,18,FALSE))</f>
        <v/>
      </c>
    </row>
    <row r="96" spans="1:37" ht="27" customHeight="1">
      <c r="A96" s="75" t="s">
        <v>429</v>
      </c>
      <c r="B96" s="81" t="str">
        <f>IF(ISERROR(VLOOKUP(A96,【入力用】個人登録票!$A$21:$R$50,18,FALSE)),"",VLOOKUP(A96,【入力用】個人登録票!$A$21:$R$50,18,FALSE)) &amp; IF(ISERROR(VLOOKUP(A96,【入力用】個人登録票!$A$59:$R$127,18,FALSE)),"",VLOOKUP(A96,【入力用】個人登録票!$A$59:$R$127,18,FALSE))</f>
        <v/>
      </c>
      <c r="C96" s="755" t="str">
        <f>IF(ISERROR(VLOOKUP(A96,【入力用】個人登録票!$A$21:$P$50,2,FALSE)),"",VLOOKUP(A96,【入力用】個人登録票!$A$21:$P$50,2,FALSE)) &amp; IF(ISERROR(VLOOKUP(A96,【入力用】個人登録票!$A$59:$P$127,2,FALSE)),"",VLOOKUP(A96,【入力用】個人登録票!$A$59:$P$127,2,FALSE))</f>
        <v/>
      </c>
      <c r="D96" s="756"/>
      <c r="E96" s="606" t="str">
        <f>IF(ISERROR(VLOOKUP(A96,【入力用】個人登録票!$A$21:$P$50,5,FALSE)),"",VLOOKUP(A96,【入力用】個人登録票!$A$21:$P$50,5,FALSE)) &amp; IF(ISERROR(VLOOKUP(A96,【入力用】個人登録票!$A$59:$P$127,5,FALSE)),"",VLOOKUP(A96,【入力用】個人登録票!$A$59:$P$127,5,FALSE))</f>
        <v/>
      </c>
      <c r="F96" s="607"/>
      <c r="G96" s="633" t="str">
        <f>TEXT(IF(ISERROR(VLOOKUP(A96,【入力用】個人登録票!$A$21:$P$50,12,FALSE)),"",VLOOKUP(A96,【入力用】個人登録票!$A$21:$P$50,12,FALSE)) &amp; IF(ISERROR(VLOOKUP(A96,【入力用】個人登録票!$A$59:$P$127,12,FALSE)),"",VLOOKUP(A96,【入力用】個人登録票!$A$59:$P$127,12,FALSE)),"yyyy/m/d")</f>
        <v/>
      </c>
      <c r="H96" s="633"/>
      <c r="I96" s="754" t="str">
        <f t="shared" si="4"/>
        <v/>
      </c>
      <c r="J96" s="754"/>
      <c r="K96" s="754"/>
      <c r="L96" s="754"/>
      <c r="M96" s="754"/>
      <c r="N96" s="754"/>
      <c r="O96" s="646" t="str">
        <f>IF(ISERROR(VLOOKUP(A96,【入力用】個人登録票!$A$21:$Q$50,17,FALSE)),"",VLOOKUP(A96,【入力用】個人登録票!$A$21:$Q$50,17,FALSE)) &amp; IF(ISERROR(VLOOKUP(A96,【入力用】個人登録票!$A$59:$Q$127,17,FALSE)),"",VLOOKUP(A96,【入力用】個人登録票!$A$59:$Q$127,17,FALSE))</f>
        <v/>
      </c>
      <c r="P96" s="647"/>
      <c r="Q96" s="647"/>
      <c r="R96" s="647"/>
      <c r="S96" s="647"/>
      <c r="T96" s="647"/>
      <c r="U96" s="647"/>
      <c r="V96" s="648"/>
      <c r="W96" s="686" t="str">
        <f>IF(ISERROR(VLOOKUP(A96,【入力用】個人登録票!$A$21:$P$50,16,FALSE)),"",VLOOKUP(A96,【入力用】個人登録票!$A$21:$P$50,16,FALSE)) &amp; IF(ISERROR(VLOOKUP(A96,【入力用】個人登録票!$A$59:$P$127,16,FALSE)),"",VLOOKUP(A96,【入力用】個人登録票!$A$59:$P$127,16,FALSE))</f>
        <v/>
      </c>
      <c r="X96" s="687"/>
      <c r="Y96" s="687"/>
      <c r="Z96" s="688"/>
      <c r="AA96" s="79" t="str">
        <f>IF(ISERROR(VLOOKUP(AJ96,【入力用】個人登録票!$A$21:$P$50,2,FALSE)),"",VLOOKUP(AJ96,【入力用】個人登録票!$A$21:$P$50,2,FALSE)) &amp; IF(ISERROR(VLOOKUP(AJ96,【入力用】個人登録票!$A$59:$P$127,2,FALSE)),"",VLOOKUP(AJ96,【入力用】個人登録票!$A$59:$P$127,2,FALSE))</f>
        <v/>
      </c>
      <c r="AB96" s="606" t="str">
        <f>IF(ISERROR(VLOOKUP(AJ96,【入力用】個人登録票!$A$21:$P$50,5,FALSE)),"",VLOOKUP(AJ96,【入力用】個人登録票!$A$21:$P$50,5,FALSE)) &amp; IF(ISERROR(VLOOKUP(AJ96,【入力用】個人登録票!$A$59:$P$127,5,FALSE)),"",VLOOKUP(AJ96,【入力用】個人登録票!$A$59:$P$127,5,FALSE))</f>
        <v/>
      </c>
      <c r="AC96" s="649"/>
      <c r="AD96" s="607"/>
      <c r="AE96" s="765" t="str">
        <f>TEXT(IF(ISERROR(VLOOKUP(AJ96,【入力用】個人登録票!$A$21:$P$50,12,FALSE)),"",VLOOKUP(AJ96,【入力用】個人登録票!$A$21:$P$50,12,FALSE)) &amp; IF(ISERROR(VLOOKUP(AJ96,【入力用】個人登録票!$A$59:$P$127,12,FALSE)),"",VLOOKUP(AJ96,【入力用】個人登録票!$A$59:$P$127,12,FALSE)),"yyyy/m/d")</f>
        <v/>
      </c>
      <c r="AF96" s="766"/>
      <c r="AG96" s="156" t="str">
        <f t="shared" si="5"/>
        <v/>
      </c>
      <c r="AH96" s="100" t="str">
        <f>IF(ISERROR(VLOOKUP(AJ96,【入力用】個人登録票!$A$21:$Q$50,17,FALSE)),"",VLOOKUP(AJ96,【入力用】個人登録票!$A$21:$Q$50,17,FALSE)) &amp; IF(ISERROR(VLOOKUP(AJ96,【入力用】個人登録票!$A$59:$Q$127,17,FALSE)),"",VLOOKUP(AJ96,【入力用】個人登録票!$A$59:$Q$127,17,FALSE))</f>
        <v/>
      </c>
      <c r="AI96" s="80" t="str">
        <f>IF(ISERROR(VLOOKUP(AJ96,【入力用】個人登録票!$A$21:$P$50,16,FALSE)),"",VLOOKUP(AJ96,【入力用】個人登録票!$A$21:$P$50,16,FALSE)) &amp; IF(ISERROR(VLOOKUP(AJ96,【入力用】個人登録票!$A$59:$P$127,16,FALSE)),"",VLOOKUP(AJ96,【入力用】個人登録票!$A$59:$P$127,16,FALSE))</f>
        <v/>
      </c>
      <c r="AJ96" s="101" t="s">
        <v>442</v>
      </c>
      <c r="AK96" s="102" t="str">
        <f>IF(ISERROR(VLOOKUP(AJ96,【入力用】個人登録票!$A$21:$R$50,18,FALSE)),"",VLOOKUP(AJ96,【入力用】個人登録票!$A$21:$R$50,18,FALSE)) &amp; IF(ISERROR(VLOOKUP(AJ96,【入力用】個人登録票!$A$63:$R$127,18,FALSE)),"",VLOOKUP(AJ96,【入力用】個人登録票!$A$63:$R$127,18,FALSE))</f>
        <v/>
      </c>
    </row>
    <row r="97" spans="1:50" ht="27" customHeight="1" thickBot="1">
      <c r="A97" s="75" t="s">
        <v>361</v>
      </c>
      <c r="B97" s="81" t="str">
        <f>IF(ISERROR(VLOOKUP(A97,【入力用】個人登録票!$A$21:$R$50,18,FALSE)),"",VLOOKUP(A97,【入力用】個人登録票!$A$21:$R$50,18,FALSE)) &amp; IF(ISERROR(VLOOKUP(A97,【入力用】個人登録票!$A$59:$R$127,18,FALSE)),"",VLOOKUP(A97,【入力用】個人登録票!$A$59:$R$127,18,FALSE))</f>
        <v/>
      </c>
      <c r="C97" s="773" t="str">
        <f>IF(ISERROR(VLOOKUP(A97,【入力用】個人登録票!$A$21:$P$50,2,FALSE)),"",VLOOKUP(A97,【入力用】個人登録票!$A$21:$P$50,2,FALSE)) &amp; IF(ISERROR(VLOOKUP(A97,【入力用】個人登録票!$A$59:$P$127,2,FALSE)),"",VLOOKUP(A97,【入力用】個人登録票!$A$59:$P$127,2,FALSE))</f>
        <v/>
      </c>
      <c r="D97" s="774"/>
      <c r="E97" s="689" t="str">
        <f>IF(ISERROR(VLOOKUP(A97,【入力用】個人登録票!$A$21:$P$50,5,FALSE)),"",VLOOKUP(A97,【入力用】個人登録票!$A$21:$P$50,5,FALSE)) &amp; IF(ISERROR(VLOOKUP(A97,【入力用】個人登録票!$A$59:$P$127,5,FALSE)),"",VLOOKUP(A97,【入力用】個人登録票!$A$59:$P$127,5,FALSE))</f>
        <v/>
      </c>
      <c r="F97" s="690"/>
      <c r="G97" s="691" t="str">
        <f>TEXT(IF(ISERROR(VLOOKUP(A97,【入力用】個人登録票!$A$21:$P$50,12,FALSE)),"",VLOOKUP(A97,【入力用】個人登録票!$A$21:$P$50,12,FALSE)) &amp; IF(ISERROR(VLOOKUP(A97,【入力用】個人登録票!$A$59:$P$127,12,FALSE)),"",VLOOKUP(A97,【入力用】個人登録票!$A$59:$P$127,12,FALSE)),"yyyy/m/d")</f>
        <v/>
      </c>
      <c r="H97" s="691"/>
      <c r="I97" s="757" t="str">
        <f t="shared" si="4"/>
        <v/>
      </c>
      <c r="J97" s="757"/>
      <c r="K97" s="757"/>
      <c r="L97" s="757"/>
      <c r="M97" s="757"/>
      <c r="N97" s="757"/>
      <c r="O97" s="695" t="str">
        <f>IF(ISERROR(VLOOKUP(A97,【入力用】個人登録票!$A$21:$Q$50,17,FALSE)),"",VLOOKUP(A97,【入力用】個人登録票!$A$21:$Q$50,17,FALSE)) &amp; IF(ISERROR(VLOOKUP(A97,【入力用】個人登録票!$A$59:$Q$127,17,FALSE)),"",VLOOKUP(A97,【入力用】個人登録票!$A$59:$Q$127,17,FALSE))</f>
        <v/>
      </c>
      <c r="P97" s="696"/>
      <c r="Q97" s="696"/>
      <c r="R97" s="696"/>
      <c r="S97" s="696"/>
      <c r="T97" s="696"/>
      <c r="U97" s="696"/>
      <c r="V97" s="697"/>
      <c r="W97" s="730" t="str">
        <f>IF(ISERROR(VLOOKUP(A97,【入力用】個人登録票!$A$21:$P$50,16,FALSE)),"",VLOOKUP(A97,【入力用】個人登録票!$A$21:$P$50,16,FALSE)) &amp; IF(ISERROR(VLOOKUP(A97,【入力用】個人登録票!$A$59:$P$127,16,FALSE)),"",VLOOKUP(A97,【入力用】個人登録票!$A$59:$P$127,16,FALSE))</f>
        <v/>
      </c>
      <c r="X97" s="731"/>
      <c r="Y97" s="731"/>
      <c r="Z97" s="732"/>
      <c r="AA97" s="82" t="str">
        <f>IF(ISERROR(VLOOKUP(AJ97,【入力用】個人登録票!$A$21:$P$50,2,FALSE)),"",VLOOKUP(AJ97,【入力用】個人登録票!$A$21:$P$50,2,FALSE)) &amp; IF(ISERROR(VLOOKUP(AJ97,【入力用】個人登録票!$A$59:$P$127,2,FALSE)),"",VLOOKUP(AJ97,【入力用】個人登録票!$A$59:$P$127,2,FALSE))</f>
        <v/>
      </c>
      <c r="AB97" s="689" t="str">
        <f>IF(ISERROR(VLOOKUP(AJ97,【入力用】個人登録票!$A$21:$P$50,5,FALSE)),"",VLOOKUP(AJ97,【入力用】個人登録票!$A$21:$P$50,5,FALSE)) &amp; IF(ISERROR(VLOOKUP(AJ97,【入力用】個人登録票!$A$59:$P$127,5,FALSE)),"",VLOOKUP(AJ97,【入力用】個人登録票!$A$59:$P$127,5,FALSE))</f>
        <v/>
      </c>
      <c r="AC97" s="692"/>
      <c r="AD97" s="690"/>
      <c r="AE97" s="767" t="str">
        <f>TEXT(IF(ISERROR(VLOOKUP(AJ97,【入力用】個人登録票!$A$21:$P$50,12,FALSE)),"",VLOOKUP(AJ97,【入力用】個人登録票!$A$21:$P$50,12,FALSE)) &amp; IF(ISERROR(VLOOKUP(AJ97,【入力用】個人登録票!$A$59:$P$127,12,FALSE)),"",VLOOKUP(AJ97,【入力用】個人登録票!$A$59:$P$127,12,FALSE)),"yyyy/m/d")</f>
        <v/>
      </c>
      <c r="AF97" s="768"/>
      <c r="AG97" s="157" t="str">
        <f t="shared" si="5"/>
        <v/>
      </c>
      <c r="AH97" s="83" t="str">
        <f>IF(ISERROR(VLOOKUP(AJ97,【入力用】個人登録票!$A$21:$Q$50,17,FALSE)),"",VLOOKUP(AJ97,【入力用】個人登録票!$A$21:$Q$50,17,FALSE)) &amp; IF(ISERROR(VLOOKUP(AJ97,【入力用】個人登録票!$A$59:$Q$127,17,FALSE)),"",VLOOKUP(AJ97,【入力用】個人登録票!$A$59:$Q$127,17,FALSE))</f>
        <v/>
      </c>
      <c r="AI97" s="84" t="str">
        <f>IF(ISERROR(VLOOKUP(AJ97,【入力用】個人登録票!$A$21:$P$50,16,FALSE)),"",VLOOKUP(AJ97,【入力用】個人登録票!$A$21:$P$50,16,FALSE)) &amp; IF(ISERROR(VLOOKUP(AJ97,【入力用】個人登録票!$A$59:$P$127,16,FALSE)),"",VLOOKUP(AJ97,【入力用】個人登録票!$A$59:$P$127,16,FALSE))</f>
        <v/>
      </c>
      <c r="AJ97" s="101" t="s">
        <v>443</v>
      </c>
      <c r="AK97" s="102" t="str">
        <f>IF(ISERROR(VLOOKUP(AJ97,【入力用】個人登録票!$A$21:$R$50,18,FALSE)),"",VLOOKUP(AJ97,【入力用】個人登録票!$A$21:$R$50,18,FALSE)) &amp; IF(ISERROR(VLOOKUP(AJ97,【入力用】個人登録票!$A$63:$R$127,18,FALSE)),"",VLOOKUP(AJ97,【入力用】個人登録票!$A$63:$R$127,18,FALSE))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87"/>
      <c r="AI98" s="2"/>
    </row>
    <row r="99" spans="1:50" ht="12.75" customHeight="1">
      <c r="C99" s="2"/>
      <c r="D99" s="640" t="s">
        <v>52</v>
      </c>
      <c r="E99" s="640"/>
      <c r="F99" s="640"/>
      <c r="G99" s="640"/>
      <c r="H99" s="640"/>
      <c r="I99" s="640"/>
      <c r="J99" s="640"/>
      <c r="K99" s="640"/>
      <c r="L99" s="640"/>
      <c r="M99" s="640"/>
      <c r="N99" s="640"/>
      <c r="O99" s="640"/>
      <c r="P99" s="640"/>
      <c r="Q99" s="640"/>
      <c r="R99" s="640"/>
      <c r="S99" s="640"/>
      <c r="T99" s="640"/>
      <c r="U99" s="640"/>
      <c r="V99" s="640"/>
      <c r="W99" s="640"/>
      <c r="X99" s="640"/>
      <c r="Y99" s="640"/>
      <c r="Z99" s="640"/>
      <c r="AA99" s="640"/>
      <c r="AB99" s="640"/>
      <c r="AC99" s="640"/>
      <c r="AD99" s="640"/>
      <c r="AE99" s="640"/>
      <c r="AF99" s="640"/>
      <c r="AG99" s="640"/>
      <c r="AH99" s="640"/>
      <c r="AI99" s="640"/>
    </row>
    <row r="100" spans="1:50" ht="12.75" customHeight="1">
      <c r="C100" s="2"/>
      <c r="D100" s="640" t="s">
        <v>53</v>
      </c>
      <c r="E100" s="640"/>
      <c r="F100" s="640"/>
      <c r="G100" s="640"/>
      <c r="H100" s="640"/>
      <c r="I100" s="640"/>
      <c r="J100" s="640"/>
      <c r="K100" s="640"/>
      <c r="L100" s="640"/>
      <c r="M100" s="640"/>
      <c r="N100" s="640"/>
      <c r="O100" s="640"/>
      <c r="P100" s="640"/>
      <c r="Q100" s="640"/>
      <c r="R100" s="640"/>
      <c r="S100" s="640"/>
      <c r="T100" s="640"/>
      <c r="U100" s="640"/>
      <c r="V100" s="640"/>
      <c r="W100" s="640"/>
      <c r="X100" s="640"/>
      <c r="Y100" s="640"/>
      <c r="Z100" s="640"/>
      <c r="AA100" s="640"/>
      <c r="AB100" s="640"/>
      <c r="AC100" s="640"/>
      <c r="AD100" s="640"/>
      <c r="AE100" s="640"/>
      <c r="AF100" s="640"/>
      <c r="AG100" s="640"/>
      <c r="AH100" s="640"/>
      <c r="AI100" s="640"/>
    </row>
    <row r="101" spans="1:50" ht="18" customHeight="1" thickBot="1">
      <c r="C101" s="2"/>
      <c r="D101" s="2"/>
      <c r="E101" s="590" t="str">
        <f>E2</f>
        <v>Ａ 表 （日本協会）</v>
      </c>
      <c r="F101" s="591"/>
      <c r="G101" s="591"/>
      <c r="H101" s="3"/>
      <c r="I101" s="3"/>
      <c r="J101" s="3"/>
      <c r="K101" s="3"/>
      <c r="L101" s="705">
        <f>L2</f>
        <v>2025</v>
      </c>
      <c r="M101" s="705"/>
      <c r="N101" s="3" t="s">
        <v>49</v>
      </c>
      <c r="O101" s="3"/>
      <c r="P101" s="3"/>
      <c r="Q101" s="3"/>
      <c r="R101" s="3" t="s">
        <v>50</v>
      </c>
      <c r="S101" s="3"/>
      <c r="T101" s="3"/>
      <c r="U101" s="46" t="s">
        <v>55</v>
      </c>
      <c r="V101" s="758" t="s">
        <v>257</v>
      </c>
      <c r="W101" s="758"/>
      <c r="X101" s="48">
        <f>X2</f>
        <v>0</v>
      </c>
      <c r="Y101" s="48"/>
      <c r="Z101" s="3"/>
      <c r="AA101" s="3"/>
      <c r="AB101" s="3"/>
      <c r="AC101" s="3"/>
      <c r="AD101" s="3"/>
      <c r="AE101" s="3"/>
      <c r="AF101" s="3" t="s">
        <v>51</v>
      </c>
      <c r="AG101" s="2"/>
      <c r="AH101" s="2"/>
      <c r="AI101" s="2"/>
    </row>
    <row r="102" spans="1:50" ht="18.75" customHeight="1">
      <c r="C102" s="50"/>
      <c r="D102" s="51"/>
      <c r="E102" s="51"/>
      <c r="F102" s="52"/>
      <c r="G102" s="53"/>
      <c r="H102" s="727" t="s">
        <v>12</v>
      </c>
      <c r="I102" s="54"/>
      <c r="J102" s="54"/>
      <c r="K102" s="55"/>
      <c r="L102" s="54"/>
      <c r="M102" s="55"/>
      <c r="N102" s="56" t="str">
        <f>IF($N$3="","",$N$3)</f>
        <v>○</v>
      </c>
      <c r="O102" s="56" t="str">
        <f>IF($O$3="","",$O$3)</f>
        <v>○</v>
      </c>
      <c r="P102" s="55"/>
      <c r="Q102" s="55"/>
      <c r="R102" s="55"/>
      <c r="S102" s="55"/>
      <c r="T102" s="55"/>
      <c r="U102" s="55"/>
      <c r="V102" s="55"/>
      <c r="W102" s="55"/>
      <c r="X102" s="55"/>
      <c r="Y102" s="55"/>
      <c r="Z102" s="55"/>
      <c r="AA102" s="55"/>
      <c r="AB102" s="55"/>
      <c r="AC102" s="57"/>
      <c r="AD102" s="50"/>
      <c r="AE102" s="51"/>
      <c r="AF102" s="51"/>
      <c r="AG102" s="51"/>
      <c r="AH102" s="51"/>
      <c r="AI102" s="85"/>
    </row>
    <row r="103" spans="1:50" ht="28.5" customHeight="1">
      <c r="C103" s="724" t="s">
        <v>8</v>
      </c>
      <c r="D103" s="591"/>
      <c r="E103" s="725"/>
      <c r="F103" s="59"/>
      <c r="G103" s="97"/>
      <c r="H103" s="728"/>
      <c r="I103" s="585" t="s">
        <v>13</v>
      </c>
      <c r="J103" s="585" t="s">
        <v>19</v>
      </c>
      <c r="K103" s="585" t="s">
        <v>20</v>
      </c>
      <c r="L103" s="585" t="s">
        <v>21</v>
      </c>
      <c r="M103" s="585" t="s">
        <v>22</v>
      </c>
      <c r="N103" s="585" t="s">
        <v>23</v>
      </c>
      <c r="O103" s="585" t="s">
        <v>24</v>
      </c>
      <c r="P103" s="585" t="s">
        <v>25</v>
      </c>
      <c r="Q103" s="585" t="s">
        <v>26</v>
      </c>
      <c r="R103" s="585" t="s">
        <v>54</v>
      </c>
      <c r="S103" s="585" t="s">
        <v>27</v>
      </c>
      <c r="T103" s="585" t="s">
        <v>28</v>
      </c>
      <c r="U103" s="585" t="s">
        <v>29</v>
      </c>
      <c r="V103" s="585" t="s">
        <v>30</v>
      </c>
      <c r="W103" s="585" t="s">
        <v>31</v>
      </c>
      <c r="X103" s="585" t="s">
        <v>32</v>
      </c>
      <c r="Y103" s="585" t="s">
        <v>33</v>
      </c>
      <c r="Z103" s="585" t="s">
        <v>34</v>
      </c>
      <c r="AA103" s="585" t="s">
        <v>35</v>
      </c>
      <c r="AB103" s="585" t="s">
        <v>36</v>
      </c>
      <c r="AC103" s="598" t="s">
        <v>37</v>
      </c>
      <c r="AD103" s="60">
        <v>1</v>
      </c>
      <c r="AE103" s="701" t="s">
        <v>253</v>
      </c>
      <c r="AF103" s="701"/>
      <c r="AG103" s="701"/>
      <c r="AH103" s="701"/>
      <c r="AI103" s="702"/>
    </row>
    <row r="104" spans="1:50" ht="30" customHeight="1">
      <c r="C104" s="726"/>
      <c r="D104" s="591"/>
      <c r="E104" s="725"/>
      <c r="F104" s="699">
        <f>F71</f>
        <v>0</v>
      </c>
      <c r="G104" s="700"/>
      <c r="H104" s="728"/>
      <c r="I104" s="586"/>
      <c r="J104" s="586"/>
      <c r="K104" s="586"/>
      <c r="L104" s="586"/>
      <c r="M104" s="586"/>
      <c r="N104" s="586"/>
      <c r="O104" s="586"/>
      <c r="P104" s="586"/>
      <c r="Q104" s="586"/>
      <c r="R104" s="586"/>
      <c r="S104" s="586"/>
      <c r="T104" s="586"/>
      <c r="U104" s="586"/>
      <c r="V104" s="586"/>
      <c r="W104" s="586"/>
      <c r="X104" s="586"/>
      <c r="Y104" s="586"/>
      <c r="Z104" s="586"/>
      <c r="AA104" s="586"/>
      <c r="AB104" s="586"/>
      <c r="AC104" s="599"/>
      <c r="AD104" s="61">
        <v>2</v>
      </c>
      <c r="AE104" s="701" t="s">
        <v>46</v>
      </c>
      <c r="AF104" s="701"/>
      <c r="AG104" s="701"/>
      <c r="AH104" s="701"/>
      <c r="AI104" s="702"/>
    </row>
    <row r="105" spans="1:50" ht="9" customHeight="1">
      <c r="C105" s="733" t="s">
        <v>9</v>
      </c>
      <c r="D105" s="591"/>
      <c r="E105" s="725"/>
      <c r="F105" s="59"/>
      <c r="G105" s="62"/>
      <c r="H105" s="728"/>
      <c r="I105" s="586"/>
      <c r="J105" s="586"/>
      <c r="K105" s="586"/>
      <c r="L105" s="586"/>
      <c r="M105" s="586"/>
      <c r="N105" s="586"/>
      <c r="O105" s="586"/>
      <c r="P105" s="586"/>
      <c r="Q105" s="586"/>
      <c r="R105" s="586"/>
      <c r="S105" s="586"/>
      <c r="T105" s="586"/>
      <c r="U105" s="586"/>
      <c r="V105" s="586"/>
      <c r="W105" s="586"/>
      <c r="X105" s="586"/>
      <c r="Y105" s="586"/>
      <c r="Z105" s="586"/>
      <c r="AA105" s="586"/>
      <c r="AB105" s="586"/>
      <c r="AC105" s="599"/>
      <c r="AD105" s="61"/>
      <c r="AE105" s="63"/>
      <c r="AF105" s="63"/>
      <c r="AG105" s="63"/>
      <c r="AH105" s="63"/>
      <c r="AI105" s="86"/>
    </row>
    <row r="106" spans="1:50" ht="27.75" customHeight="1" thickBot="1">
      <c r="C106" s="734"/>
      <c r="D106" s="710"/>
      <c r="E106" s="711"/>
      <c r="F106" s="59"/>
      <c r="G106" s="64">
        <f>G73</f>
        <v>0</v>
      </c>
      <c r="H106" s="729"/>
      <c r="I106" s="587"/>
      <c r="J106" s="587"/>
      <c r="K106" s="587"/>
      <c r="L106" s="587"/>
      <c r="M106" s="587"/>
      <c r="N106" s="587"/>
      <c r="O106" s="587"/>
      <c r="P106" s="587"/>
      <c r="Q106" s="587"/>
      <c r="R106" s="587"/>
      <c r="S106" s="587"/>
      <c r="T106" s="587"/>
      <c r="U106" s="587"/>
      <c r="V106" s="587"/>
      <c r="W106" s="587"/>
      <c r="X106" s="587"/>
      <c r="Y106" s="587"/>
      <c r="Z106" s="587"/>
      <c r="AA106" s="587"/>
      <c r="AB106" s="587"/>
      <c r="AC106" s="600"/>
      <c r="AD106" s="65">
        <v>3</v>
      </c>
      <c r="AE106" s="66" t="s">
        <v>47</v>
      </c>
      <c r="AF106" s="63"/>
      <c r="AG106" s="63"/>
      <c r="AH106" s="63"/>
      <c r="AI106" s="86"/>
    </row>
    <row r="107" spans="1:50" ht="13.5" customHeight="1">
      <c r="C107" s="712" t="s">
        <v>7</v>
      </c>
      <c r="D107" s="713"/>
      <c r="E107" s="714"/>
      <c r="F107" s="671">
        <f>IF($F$8="","",$F$8)</f>
        <v>0</v>
      </c>
      <c r="G107" s="672"/>
      <c r="H107" s="672"/>
      <c r="I107" s="672"/>
      <c r="J107" s="672"/>
      <c r="K107" s="672"/>
      <c r="L107" s="672"/>
      <c r="M107" s="672"/>
      <c r="N107" s="672"/>
      <c r="O107" s="672"/>
      <c r="P107" s="672"/>
      <c r="Q107" s="672"/>
      <c r="R107" s="672"/>
      <c r="S107" s="672"/>
      <c r="T107" s="750" t="s">
        <v>133</v>
      </c>
      <c r="U107" s="750"/>
      <c r="V107" s="750"/>
      <c r="W107" s="750"/>
      <c r="X107" s="750"/>
      <c r="Y107" s="750"/>
      <c r="Z107" s="751" t="s">
        <v>57</v>
      </c>
      <c r="AA107" s="751">
        <f>$AA$8</f>
        <v>0</v>
      </c>
      <c r="AB107" s="604" t="s">
        <v>58</v>
      </c>
      <c r="AC107" s="604" t="s">
        <v>59</v>
      </c>
      <c r="AD107" s="735">
        <v>4</v>
      </c>
      <c r="AE107" s="737" t="s">
        <v>48</v>
      </c>
      <c r="AF107" s="737"/>
      <c r="AG107" s="737"/>
      <c r="AH107" s="737"/>
      <c r="AI107" s="738"/>
    </row>
    <row r="108" spans="1:50" ht="13.5" customHeight="1" thickBot="1">
      <c r="C108" s="734"/>
      <c r="D108" s="710"/>
      <c r="E108" s="711"/>
      <c r="F108" s="673"/>
      <c r="G108" s="674"/>
      <c r="H108" s="674"/>
      <c r="I108" s="674"/>
      <c r="J108" s="674"/>
      <c r="K108" s="674"/>
      <c r="L108" s="674"/>
      <c r="M108" s="674"/>
      <c r="N108" s="674"/>
      <c r="O108" s="674"/>
      <c r="P108" s="674"/>
      <c r="Q108" s="674"/>
      <c r="R108" s="674"/>
      <c r="S108" s="674"/>
      <c r="T108" s="741" t="s">
        <v>134</v>
      </c>
      <c r="U108" s="741"/>
      <c r="V108" s="741"/>
      <c r="W108" s="741"/>
      <c r="X108" s="741"/>
      <c r="Y108" s="741"/>
      <c r="Z108" s="629"/>
      <c r="AA108" s="629"/>
      <c r="AB108" s="605"/>
      <c r="AC108" s="605"/>
      <c r="AD108" s="736"/>
      <c r="AE108" s="739"/>
      <c r="AF108" s="739"/>
      <c r="AG108" s="739"/>
      <c r="AH108" s="739"/>
      <c r="AI108" s="740"/>
    </row>
    <row r="109" spans="1:50" ht="13.5" customHeight="1">
      <c r="C109" s="712" t="s">
        <v>14</v>
      </c>
      <c r="D109" s="713"/>
      <c r="E109" s="714"/>
      <c r="F109" s="67" t="s">
        <v>15</v>
      </c>
      <c r="G109" s="742">
        <f>IF($G$10="","",$G$10)</f>
        <v>0</v>
      </c>
      <c r="H109" s="743"/>
      <c r="I109" s="743"/>
      <c r="J109" s="743"/>
      <c r="K109" s="743"/>
      <c r="L109" s="743"/>
      <c r="M109" s="743"/>
      <c r="N109" s="743"/>
      <c r="O109" s="743"/>
      <c r="P109" s="743"/>
      <c r="Q109" s="743"/>
      <c r="R109" s="743"/>
      <c r="S109" s="743"/>
      <c r="T109" s="743"/>
      <c r="U109" s="743"/>
      <c r="V109" s="743"/>
      <c r="W109" s="743"/>
      <c r="X109" s="743"/>
      <c r="Y109" s="743"/>
      <c r="Z109" s="744"/>
      <c r="AA109" s="759" t="s">
        <v>17</v>
      </c>
      <c r="AB109" s="661" t="s">
        <v>10</v>
      </c>
      <c r="AC109" s="661"/>
      <c r="AD109" s="655"/>
      <c r="AE109" s="655" t="s">
        <v>11</v>
      </c>
      <c r="AF109" s="655"/>
      <c r="AG109" s="68" t="s">
        <v>38</v>
      </c>
      <c r="AH109" s="655" t="s">
        <v>40</v>
      </c>
      <c r="AI109" s="748" t="s">
        <v>41</v>
      </c>
      <c r="AJ109" s="776"/>
      <c r="AU109" s="653"/>
      <c r="AV109" s="653"/>
      <c r="AW109" s="653"/>
      <c r="AX109" s="654"/>
    </row>
    <row r="110" spans="1:50" ht="13.5" customHeight="1" thickBot="1">
      <c r="C110" s="709" t="s">
        <v>6</v>
      </c>
      <c r="D110" s="710"/>
      <c r="E110" s="711"/>
      <c r="F110" s="69">
        <f>IF($F$11="","",$F$11)</f>
        <v>0</v>
      </c>
      <c r="G110" s="745"/>
      <c r="H110" s="746"/>
      <c r="I110" s="746"/>
      <c r="J110" s="746"/>
      <c r="K110" s="746"/>
      <c r="L110" s="746"/>
      <c r="M110" s="746"/>
      <c r="N110" s="746"/>
      <c r="O110" s="746"/>
      <c r="P110" s="746"/>
      <c r="Q110" s="746"/>
      <c r="R110" s="746"/>
      <c r="S110" s="746"/>
      <c r="T110" s="746"/>
      <c r="U110" s="746"/>
      <c r="V110" s="746"/>
      <c r="W110" s="746"/>
      <c r="X110" s="746"/>
      <c r="Y110" s="746"/>
      <c r="Z110" s="747"/>
      <c r="AA110" s="760"/>
      <c r="AB110" s="589"/>
      <c r="AC110" s="589"/>
      <c r="AD110" s="589"/>
      <c r="AE110" s="589"/>
      <c r="AF110" s="589"/>
      <c r="AG110" s="98" t="s">
        <v>39</v>
      </c>
      <c r="AH110" s="589"/>
      <c r="AI110" s="749"/>
      <c r="AJ110" s="776"/>
      <c r="AU110" s="653"/>
      <c r="AV110" s="653"/>
      <c r="AW110" s="653"/>
      <c r="AX110" s="654"/>
    </row>
    <row r="111" spans="1:50" ht="13.5" customHeight="1">
      <c r="C111" s="712" t="s">
        <v>14</v>
      </c>
      <c r="D111" s="713"/>
      <c r="E111" s="714"/>
      <c r="F111" s="71" t="s">
        <v>15</v>
      </c>
      <c r="G111" s="742">
        <f>IF($G$12="","",$G$12)</f>
        <v>0</v>
      </c>
      <c r="H111" s="743"/>
      <c r="I111" s="743"/>
      <c r="J111" s="743"/>
      <c r="K111" s="743"/>
      <c r="L111" s="743"/>
      <c r="M111" s="743"/>
      <c r="N111" s="743"/>
      <c r="O111" s="743"/>
      <c r="P111" s="743"/>
      <c r="Q111" s="743"/>
      <c r="R111" s="743"/>
      <c r="S111" s="743"/>
      <c r="T111" s="743"/>
      <c r="U111" s="743"/>
      <c r="V111" s="743"/>
      <c r="W111" s="743"/>
      <c r="X111" s="743"/>
      <c r="Y111" s="743"/>
      <c r="Z111" s="743"/>
      <c r="AA111" s="596" t="str">
        <f>IF(ISERROR(VLOOKUP(AJ111,【入力用】個人登録票!$A$21:$P$50,2,FALSE)),"",VLOOKUP(AJ111,【入力用】個人登録票!$A$21:$P$50,2,FALSE)) &amp; IF(ISERROR(VLOOKUP(AJ111,【入力用】個人登録票!$A$59:$P$127,2,FALSE)),"",VLOOKUP(AJ111,【入力用】個人登録票!$A$59:$P$127,2,FALSE))</f>
        <v/>
      </c>
      <c r="AB111" s="588" t="str">
        <f>IF(ISERROR(VLOOKUP(AJ111,【入力用】個人登録票!$A$21:$P$50,5,FALSE)),"",VLOOKUP(AJ111,【入力用】個人登録票!$A$21:$P$50,5,FALSE)) &amp; IF(ISERROR(VLOOKUP(AJ111,【入力用】個人登録票!$A$59:$P$127,5,FALSE)),"",VLOOKUP(AJ111,【入力用】個人登録票!$A$59:$P$127,5,FALSE))</f>
        <v/>
      </c>
      <c r="AC111" s="589"/>
      <c r="AD111" s="589"/>
      <c r="AE111" s="636" t="str">
        <f>TEXT(IF(ISERROR(VLOOKUP(AJ111,【入力用】個人登録票!$A$21:$P$50,12,FALSE)),"",VLOOKUP(AJ111,【入力用】個人登録票!$A$21:$P$50,12,FALSE)) &amp; IF(ISERROR(VLOOKUP(AJ111,【入力用】個人登録票!$A$59:$P$127,12,FALSE)),"",VLOOKUP(AJ111,【入力用】個人登録票!$A$59:$P$127,12,FALSE)),"yyyy/m/d")</f>
        <v/>
      </c>
      <c r="AF111" s="637"/>
      <c r="AG111" s="754" t="str">
        <f>IF(AA111="","",$F$8)</f>
        <v/>
      </c>
      <c r="AH111" s="634" t="str">
        <f>IF(ISERROR(VLOOKUP(AJ111,【入力用】個人登録票!$A$21:$Q$50,17,FALSE)),"",VLOOKUP(AJ111,【入力用】個人登録票!$A$21:$Q$50,17,FALSE)) &amp; IF(ISERROR(VLOOKUP(AJ111,【入力用】個人登録票!$A$59:$Q$127,17,FALSE)),"",VLOOKUP(AJ111,【入力用】個人登録票!$A$59:$Q$127,17,FALSE))</f>
        <v/>
      </c>
      <c r="AI111" s="669" t="str">
        <f>IF(ISERROR(VLOOKUP(AJ111,【入力用】個人登録票!$A$21:$P$50,16,FALSE)),"",VLOOKUP(AJ111,【入力用】個人登録票!$A$21:$P$50,16,FALSE)) &amp; IF(ISERROR(VLOOKUP(AJ111,【入力用】個人登録票!$A$59:$P$127,16,FALSE)),"",VLOOKUP(AJ111,【入力用】個人登録票!$A$59:$P$127,16,FALSE))</f>
        <v/>
      </c>
      <c r="AJ111" s="662" t="s">
        <v>364</v>
      </c>
      <c r="AK111" s="663" t="str">
        <f>IF(ISERROR(VLOOKUP(AJ111,【入力用】個人登録票!$A$21:$R$50,18,FALSE)),"",VLOOKUP(AJ111,【入力用】個人登録票!$A$21:$R$50,18,FALSE)) &amp; IF(ISERROR(VLOOKUP(AJ111,【入力用】個人登録票!$A$63:$R$127,18,FALSE)),"",VLOOKUP(AJ111,【入力用】個人登録票!$A$63:$R$127,18,FALSE))</f>
        <v/>
      </c>
    </row>
    <row r="112" spans="1:50" ht="13.5" customHeight="1">
      <c r="C112" s="618" t="s">
        <v>5</v>
      </c>
      <c r="D112" s="619"/>
      <c r="E112" s="620"/>
      <c r="F112" s="72">
        <f>IF($F$13="","",$F$13)</f>
        <v>0</v>
      </c>
      <c r="G112" s="752"/>
      <c r="H112" s="753"/>
      <c r="I112" s="753"/>
      <c r="J112" s="753"/>
      <c r="K112" s="753"/>
      <c r="L112" s="753"/>
      <c r="M112" s="753"/>
      <c r="N112" s="753"/>
      <c r="O112" s="753"/>
      <c r="P112" s="753"/>
      <c r="Q112" s="753"/>
      <c r="R112" s="753"/>
      <c r="S112" s="753"/>
      <c r="T112" s="753"/>
      <c r="U112" s="753"/>
      <c r="V112" s="753"/>
      <c r="W112" s="753"/>
      <c r="X112" s="753"/>
      <c r="Y112" s="753"/>
      <c r="Z112" s="753"/>
      <c r="AA112" s="597"/>
      <c r="AB112" s="589"/>
      <c r="AC112" s="589"/>
      <c r="AD112" s="589"/>
      <c r="AE112" s="638"/>
      <c r="AF112" s="639"/>
      <c r="AG112" s="754"/>
      <c r="AH112" s="635"/>
      <c r="AI112" s="670"/>
      <c r="AJ112" s="662"/>
      <c r="AK112" s="664"/>
    </row>
    <row r="113" spans="1:37" ht="13.5" customHeight="1">
      <c r="C113" s="706" t="s">
        <v>4</v>
      </c>
      <c r="D113" s="707"/>
      <c r="E113" s="708"/>
      <c r="F113" s="602">
        <f>IF($F$14="","",$F$14)</f>
        <v>0</v>
      </c>
      <c r="G113" s="602"/>
      <c r="H113" s="602"/>
      <c r="I113" s="602"/>
      <c r="J113" s="602"/>
      <c r="K113" s="602"/>
      <c r="L113" s="602"/>
      <c r="M113" s="602"/>
      <c r="N113" s="677" t="s">
        <v>135</v>
      </c>
      <c r="O113" s="677"/>
      <c r="P113" s="677"/>
      <c r="Q113" s="602">
        <f>IF($Q$14="","",$Q$14)</f>
        <v>0</v>
      </c>
      <c r="R113" s="602"/>
      <c r="S113" s="602"/>
      <c r="T113" s="602"/>
      <c r="U113" s="602"/>
      <c r="V113" s="602"/>
      <c r="W113" s="602"/>
      <c r="X113" s="602"/>
      <c r="Y113" s="602"/>
      <c r="Z113" s="603"/>
      <c r="AA113" s="596" t="str">
        <f>IF(ISERROR(VLOOKUP(AJ113,【入力用】個人登録票!$A$21:$P$50,2,FALSE)),"",VLOOKUP(AJ113,【入力用】個人登録票!$A$21:$P$50,2,FALSE)) &amp; IF(ISERROR(VLOOKUP(AJ113,【入力用】個人登録票!$A$59:$P$127,2,FALSE)),"",VLOOKUP(AJ113,【入力用】個人登録票!$A$59:$P$127,2,FALSE))</f>
        <v/>
      </c>
      <c r="AB113" s="588" t="str">
        <f>IF(ISERROR(VLOOKUP(AJ113,【入力用】個人登録票!$A$21:$P$50,5,FALSE)),"",VLOOKUP(AJ113,【入力用】個人登録票!$A$21:$P$50,5,FALSE)) &amp; IF(ISERROR(VLOOKUP(AJ113,【入力用】個人登録票!$A$59:$P$127,5,FALSE)),"",VLOOKUP(AJ113,【入力用】個人登録票!$A$59:$P$127,5,FALSE))</f>
        <v/>
      </c>
      <c r="AC113" s="589"/>
      <c r="AD113" s="589"/>
      <c r="AE113" s="636" t="str">
        <f>TEXT(IF(ISERROR(VLOOKUP(AJ113,【入力用】個人登録票!$A$21:$P$50,12,FALSE)),"",VLOOKUP(AJ113,【入力用】個人登録票!$A$21:$P$50,12,FALSE)) &amp; IF(ISERROR(VLOOKUP(AJ113,【入力用】個人登録票!$A$59:$P$127,12,FALSE)),"",VLOOKUP(AJ113,【入力用】個人登録票!$A$59:$P$127,12,FALSE)),"yyyy/m/d")</f>
        <v/>
      </c>
      <c r="AF113" s="637"/>
      <c r="AG113" s="754" t="str">
        <f>IF(AA113="","",$F$8)</f>
        <v/>
      </c>
      <c r="AH113" s="634" t="str">
        <f>IF(ISERROR(VLOOKUP(AJ113,【入力用】個人登録票!$A$21:$Q$50,17,FALSE)),"",VLOOKUP(AJ113,【入力用】個人登録票!$A$21:$Q$50,17,FALSE)) &amp; IF(ISERROR(VLOOKUP(AJ113,【入力用】個人登録票!$A$59:$Q$127,17,FALSE)),"",VLOOKUP(AJ113,【入力用】個人登録票!$A$59:$Q$127,17,FALSE))</f>
        <v/>
      </c>
      <c r="AI113" s="669" t="str">
        <f>IF(ISERROR(VLOOKUP(AJ113,【入力用】個人登録票!$A$21:$P$50,16,FALSE)),"",VLOOKUP(AJ113,【入力用】個人登録票!$A$21:$P$50,16,FALSE)) &amp; IF(ISERROR(VLOOKUP(AJ113,【入力用】個人登録票!$A$63:$P$127,16,FALSE)),"",VLOOKUP(AJ113,【入力用】個人登録票!$A$63:$P$127,16,FALSE))</f>
        <v/>
      </c>
      <c r="AJ113" s="662" t="s">
        <v>365</v>
      </c>
      <c r="AK113" s="663" t="str">
        <f>IF(ISERROR(VLOOKUP(AJ113,【入力用】個人登録票!$A$21:$R$50,18,FALSE)),"",VLOOKUP(AJ113,【入力用】個人登録票!$A$21:$R$50,18,FALSE)) &amp; IF(ISERROR(VLOOKUP(AJ113,【入力用】個人登録票!$A$63:$R$127,18,FALSE)),"",VLOOKUP(AJ113,【入力用】個人登録票!$A$63:$R$127,18,FALSE))</f>
        <v/>
      </c>
    </row>
    <row r="114" spans="1:37" ht="13.5" customHeight="1" thickBot="1">
      <c r="C114" s="709" t="s">
        <v>3</v>
      </c>
      <c r="D114" s="710"/>
      <c r="E114" s="711"/>
      <c r="F114" s="621"/>
      <c r="G114" s="621"/>
      <c r="H114" s="621"/>
      <c r="I114" s="621"/>
      <c r="J114" s="621"/>
      <c r="K114" s="621"/>
      <c r="L114" s="621"/>
      <c r="M114" s="621"/>
      <c r="N114" s="717" t="s">
        <v>136</v>
      </c>
      <c r="O114" s="717"/>
      <c r="P114" s="717"/>
      <c r="Q114" s="621">
        <f>IF($Q$15="","",$Q$15)</f>
        <v>0</v>
      </c>
      <c r="R114" s="621"/>
      <c r="S114" s="621"/>
      <c r="T114" s="621"/>
      <c r="U114" s="621"/>
      <c r="V114" s="621"/>
      <c r="W114" s="621"/>
      <c r="X114" s="621"/>
      <c r="Y114" s="621"/>
      <c r="Z114" s="622"/>
      <c r="AA114" s="597"/>
      <c r="AB114" s="589"/>
      <c r="AC114" s="589"/>
      <c r="AD114" s="589"/>
      <c r="AE114" s="638"/>
      <c r="AF114" s="639"/>
      <c r="AG114" s="754"/>
      <c r="AH114" s="635"/>
      <c r="AI114" s="670"/>
      <c r="AJ114" s="662"/>
      <c r="AK114" s="664"/>
    </row>
    <row r="115" spans="1:37" ht="13.5" customHeight="1">
      <c r="C115" s="712" t="s">
        <v>14</v>
      </c>
      <c r="D115" s="713"/>
      <c r="E115" s="714"/>
      <c r="F115" s="715">
        <f>IF($F$16="","",$F$16)</f>
        <v>0</v>
      </c>
      <c r="G115" s="715"/>
      <c r="H115" s="715"/>
      <c r="I115" s="715"/>
      <c r="J115" s="715"/>
      <c r="K115" s="715"/>
      <c r="L115" s="715"/>
      <c r="M115" s="715"/>
      <c r="N115" s="612" t="s">
        <v>64</v>
      </c>
      <c r="O115" s="613"/>
      <c r="P115" s="614"/>
      <c r="Q115" s="715">
        <f>IF($Q$16="","",$Q$16)</f>
        <v>0</v>
      </c>
      <c r="R115" s="715"/>
      <c r="S115" s="715"/>
      <c r="T115" s="715"/>
      <c r="U115" s="715"/>
      <c r="V115" s="715"/>
      <c r="W115" s="715"/>
      <c r="X115" s="715"/>
      <c r="Y115" s="715"/>
      <c r="Z115" s="716"/>
      <c r="AA115" s="596" t="str">
        <f>IF(ISERROR(VLOOKUP(AJ115,【入力用】個人登録票!$A$21:$P$50,2,FALSE)),"",VLOOKUP(AJ115,【入力用】個人登録票!$A$21:$P$50,2,FALSE)) &amp; IF(ISERROR(VLOOKUP(AJ115,【入力用】個人登録票!$A$59:$P$127,2,FALSE)),"",VLOOKUP(AJ115,【入力用】個人登録票!$A$59:$P$127,2,FALSE))</f>
        <v/>
      </c>
      <c r="AB115" s="588" t="str">
        <f>IF(ISERROR(VLOOKUP(AJ115,【入力用】個人登録票!$A$21:$P$50,5,FALSE)),"",VLOOKUP(AJ115,【入力用】個人登録票!$A$21:$P$50,5,FALSE)) &amp; IF(ISERROR(VLOOKUP(AJ115,【入力用】個人登録票!$A$59:$P$127,5,FALSE)),"",VLOOKUP(AJ115,【入力用】個人登録票!$A$59:$P$127,5,FALSE))</f>
        <v/>
      </c>
      <c r="AC115" s="589"/>
      <c r="AD115" s="589"/>
      <c r="AE115" s="636" t="str">
        <f>TEXT(IF(ISERROR(VLOOKUP(AJ115,【入力用】個人登録票!$A$21:$P$50,12,FALSE)),"",VLOOKUP(AJ115,【入力用】個人登録票!$A$21:$P$50,12,FALSE)) &amp; IF(ISERROR(VLOOKUP(AJ115,【入力用】個人登録票!$A$59:$P$127,12,FALSE)),"",VLOOKUP(AJ115,【入力用】個人登録票!$A$59:$P$127,12,FALSE)),"yyyy/m/d")</f>
        <v/>
      </c>
      <c r="AF115" s="637"/>
      <c r="AG115" s="754" t="str">
        <f>IF(AA115="","",$F$8)</f>
        <v/>
      </c>
      <c r="AH115" s="634" t="str">
        <f>IF(ISERROR(VLOOKUP(AJ115,【入力用】個人登録票!$A$21:$Q$50,17,FALSE)),"",VLOOKUP(AJ115,【入力用】個人登録票!$A$21:$Q$50,17,FALSE)) &amp; IF(ISERROR(VLOOKUP(AJ115,【入力用】個人登録票!$A$59:$Q$127,17,FALSE)),"",VLOOKUP(AJ115,【入力用】個人登録票!$A$59:$Q$127,17,FALSE))</f>
        <v/>
      </c>
      <c r="AI115" s="669" t="str">
        <f>IF(ISERROR(VLOOKUP(AJ115,【入力用】個人登録票!$A$21:$P$50,16,FALSE)),"",VLOOKUP(AJ115,【入力用】個人登録票!$A$21:$P$50,16,FALSE)) &amp; IF(ISERROR(VLOOKUP(AJ115,【入力用】個人登録票!$A$63:$P$127,16,FALSE)),"",VLOOKUP(AJ115,【入力用】個人登録票!$A$63:$P$127,16,FALSE))</f>
        <v/>
      </c>
      <c r="AJ115" s="662" t="s">
        <v>366</v>
      </c>
      <c r="AK115" s="663" t="str">
        <f>IF(ISERROR(VLOOKUP(AJ115,【入力用】個人登録票!$A$21:$R$50,18,FALSE)),"",VLOOKUP(AJ115,【入力用】個人登録票!$A$21:$R$50,18,FALSE)) &amp; IF(ISERROR(VLOOKUP(AJ115,【入力用】個人登録票!$A$63:$R$127,18,FALSE)),"",VLOOKUP(AJ115,【入力用】個人登録票!$A$63:$R$127,18,FALSE))</f>
        <v/>
      </c>
    </row>
    <row r="116" spans="1:37" ht="13.5" customHeight="1">
      <c r="C116" s="618" t="s">
        <v>2</v>
      </c>
      <c r="D116" s="619"/>
      <c r="E116" s="620"/>
      <c r="F116" s="602"/>
      <c r="G116" s="602"/>
      <c r="H116" s="602"/>
      <c r="I116" s="602"/>
      <c r="J116" s="602"/>
      <c r="K116" s="602"/>
      <c r="L116" s="602"/>
      <c r="M116" s="602"/>
      <c r="N116" s="615"/>
      <c r="O116" s="616"/>
      <c r="P116" s="617"/>
      <c r="Q116" s="602" t="str">
        <f>IF(【入力用】日本協会登録用紙!Q83="","",【入力用】日本協会登録用紙!Q83)</f>
        <v/>
      </c>
      <c r="R116" s="602"/>
      <c r="S116" s="602"/>
      <c r="T116" s="602"/>
      <c r="U116" s="602"/>
      <c r="V116" s="602"/>
      <c r="W116" s="602"/>
      <c r="X116" s="602"/>
      <c r="Y116" s="602"/>
      <c r="Z116" s="603"/>
      <c r="AA116" s="597"/>
      <c r="AB116" s="589"/>
      <c r="AC116" s="589"/>
      <c r="AD116" s="589"/>
      <c r="AE116" s="638"/>
      <c r="AF116" s="639"/>
      <c r="AG116" s="754"/>
      <c r="AH116" s="635"/>
      <c r="AI116" s="670"/>
      <c r="AJ116" s="662"/>
      <c r="AK116" s="664"/>
    </row>
    <row r="117" spans="1:37" ht="13.5" customHeight="1">
      <c r="C117" s="769" t="s">
        <v>17</v>
      </c>
      <c r="D117" s="770"/>
      <c r="E117" s="589" t="s">
        <v>10</v>
      </c>
      <c r="F117" s="589"/>
      <c r="G117" s="589" t="s">
        <v>11</v>
      </c>
      <c r="H117" s="589"/>
      <c r="I117" s="632" t="s">
        <v>38</v>
      </c>
      <c r="J117" s="632"/>
      <c r="K117" s="632"/>
      <c r="L117" s="632"/>
      <c r="M117" s="632"/>
      <c r="N117" s="632"/>
      <c r="O117" s="589" t="s">
        <v>40</v>
      </c>
      <c r="P117" s="589"/>
      <c r="Q117" s="589"/>
      <c r="R117" s="589"/>
      <c r="S117" s="589"/>
      <c r="T117" s="589"/>
      <c r="U117" s="589"/>
      <c r="V117" s="589"/>
      <c r="W117" s="589" t="s">
        <v>41</v>
      </c>
      <c r="X117" s="589"/>
      <c r="Y117" s="589"/>
      <c r="Z117" s="623"/>
      <c r="AA117" s="596" t="str">
        <f>IF(ISERROR(VLOOKUP(AJ117,【入力用】個人登録票!$A$21:$P$50,2,FALSE)),"",VLOOKUP(AJ117,【入力用】個人登録票!$A$21:$P$50,2,FALSE)) &amp; IF(ISERROR(VLOOKUP(AJ117,【入力用】個人登録票!$A$59:$P$127,2,FALSE)),"",VLOOKUP(AJ117,【入力用】個人登録票!$A$59:$P$127,2,FALSE))</f>
        <v/>
      </c>
      <c r="AB117" s="588" t="str">
        <f>IF(ISERROR(VLOOKUP(AJ117,【入力用】個人登録票!$A$21:$P$50,5,FALSE)),"",VLOOKUP(AJ117,【入力用】個人登録票!$A$21:$P$50,5,FALSE)) &amp; IF(ISERROR(VLOOKUP(AJ117,【入力用】個人登録票!$A$59:$P$127,5,FALSE)),"",VLOOKUP(AJ117,【入力用】個人登録票!$A$59:$P$127,5,FALSE))</f>
        <v/>
      </c>
      <c r="AC117" s="589"/>
      <c r="AD117" s="589"/>
      <c r="AE117" s="636" t="str">
        <f>TEXT(IF(ISERROR(VLOOKUP(AJ117,【入力用】個人登録票!$A$21:$P$50,12,FALSE)),"",VLOOKUP(AJ117,【入力用】個人登録票!$A$21:$P$50,12,FALSE)) &amp; IF(ISERROR(VLOOKUP(AJ117,【入力用】個人登録票!$A$59:$P$127,12,FALSE)),"",VLOOKUP(AJ117,【入力用】個人登録票!$A$59:$P$127,12,FALSE)),"yyyy/m/d")</f>
        <v/>
      </c>
      <c r="AF117" s="637"/>
      <c r="AG117" s="754" t="str">
        <f>IF(AA117="","",$F$8)</f>
        <v/>
      </c>
      <c r="AH117" s="634" t="str">
        <f>IF(ISERROR(VLOOKUP(AJ117,【入力用】個人登録票!$A$21:$Q$50,17,FALSE)),"",VLOOKUP(AJ117,【入力用】個人登録票!$A$21:$Q$50,17,FALSE)) &amp; IF(ISERROR(VLOOKUP(AJ117,【入力用】個人登録票!$A$59:$Q$127,17,FALSE)),"",VLOOKUP(AJ117,【入力用】個人登録票!$A$59:$Q$127,17,FALSE))</f>
        <v/>
      </c>
      <c r="AI117" s="669" t="str">
        <f>IF(ISERROR(VLOOKUP(AJ117,【入力用】個人登録票!$A$21:$P$50,16,FALSE)),"",VLOOKUP(AJ117,【入力用】個人登録票!$A$21:$P$50,16,FALSE)) &amp; IF(ISERROR(VLOOKUP(AJ117,【入力用】個人登録票!$A$63:$P$127,16,FALSE)),"",VLOOKUP(AJ117,【入力用】個人登録票!$A$63:$P$127,16,FALSE))</f>
        <v/>
      </c>
      <c r="AJ117" s="662"/>
      <c r="AK117" s="663" t="str">
        <f>IF(ISERROR(VLOOKUP(AJ117,【入力用】個人登録票!$A$21:$R$50,18,FALSE)),"",VLOOKUP(AJ117,【入力用】個人登録票!$A$21:$R$50,18,FALSE)) &amp; IF(ISERROR(VLOOKUP(AJ117,【入力用】個人登録票!$A$63:$R$127,18,FALSE)),"",VLOOKUP(AJ117,【入力用】個人登録票!$A$63:$R$127,18,FALSE))</f>
        <v/>
      </c>
    </row>
    <row r="118" spans="1:37" ht="13.5" customHeight="1">
      <c r="C118" s="771"/>
      <c r="D118" s="772"/>
      <c r="E118" s="589"/>
      <c r="F118" s="589"/>
      <c r="G118" s="589"/>
      <c r="H118" s="589"/>
      <c r="I118" s="631" t="s">
        <v>39</v>
      </c>
      <c r="J118" s="631"/>
      <c r="K118" s="631"/>
      <c r="L118" s="631"/>
      <c r="M118" s="631"/>
      <c r="N118" s="631"/>
      <c r="O118" s="589"/>
      <c r="P118" s="589"/>
      <c r="Q118" s="589"/>
      <c r="R118" s="589"/>
      <c r="S118" s="589"/>
      <c r="T118" s="589"/>
      <c r="U118" s="589"/>
      <c r="V118" s="589"/>
      <c r="W118" s="589"/>
      <c r="X118" s="589"/>
      <c r="Y118" s="589"/>
      <c r="Z118" s="623"/>
      <c r="AA118" s="597"/>
      <c r="AB118" s="589"/>
      <c r="AC118" s="589"/>
      <c r="AD118" s="589"/>
      <c r="AE118" s="638"/>
      <c r="AF118" s="639"/>
      <c r="AG118" s="754"/>
      <c r="AH118" s="635"/>
      <c r="AI118" s="670"/>
      <c r="AJ118" s="662"/>
      <c r="AK118" s="664"/>
    </row>
    <row r="119" spans="1:37" ht="27" customHeight="1">
      <c r="A119" s="75" t="s">
        <v>444</v>
      </c>
      <c r="B119" s="81" t="str">
        <f>IF(ISERROR(VLOOKUP(A119,【入力用】個人登録票!$A$21:$R$50,18,FALSE)),"",VLOOKUP(A119,【入力用】個人登録票!$A$21:$R$50,18,FALSE)) &amp; IF(ISERROR(VLOOKUP(A119,【入力用】個人登録票!$A$59:$R$127,18,FALSE)),"",VLOOKUP(A119,【入力用】個人登録票!$A$59:$R$127,18,FALSE))</f>
        <v/>
      </c>
      <c r="C119" s="755" t="str">
        <f>IF(ISERROR(VLOOKUP(A119,【入力用】個人登録票!$A$21:$P$50,2,FALSE)),"",VLOOKUP(A119,【入力用】個人登録票!$A$21:$P$50,2,FALSE)) &amp; IF(ISERROR(VLOOKUP(A119,【入力用】個人登録票!$A$59:$P$127,2,FALSE)),"",VLOOKUP(A119,【入力用】個人登録票!$A$59:$P$127,2,FALSE))</f>
        <v/>
      </c>
      <c r="D119" s="756"/>
      <c r="E119" s="606" t="str">
        <f>IF(ISERROR(VLOOKUP(A119,【入力用】個人登録票!$A$21:$P$50,5,FALSE)),"",VLOOKUP(A119,【入力用】個人登録票!$A$21:$P$50,5,FALSE)) &amp; IF(ISERROR(VLOOKUP(A119,【入力用】個人登録票!$A$59:$P$127,5,FALSE)),"",VLOOKUP(A119,【入力用】個人登録票!$A$59:$P$127,5,FALSE))</f>
        <v/>
      </c>
      <c r="F119" s="607"/>
      <c r="G119" s="633" t="str">
        <f>TEXT(IF(ISERROR(VLOOKUP(A119,【入力用】個人登録票!$A$21:$P$50,12,FALSE)),"",VLOOKUP(A119,【入力用】個人登録票!$A$21:$P$50,12,FALSE)) &amp; IF(ISERROR(VLOOKUP(A119,【入力用】個人登録票!$A$59:$P$127,12,FALSE)),"",VLOOKUP(A119,【入力用】個人登録票!$A$59:$P$127,12,FALSE)),"yyyy/m/d")</f>
        <v/>
      </c>
      <c r="H119" s="633"/>
      <c r="I119" s="754" t="str">
        <f t="shared" ref="I119:I130" si="6">IF(C119="","",$F$8)</f>
        <v/>
      </c>
      <c r="J119" s="754"/>
      <c r="K119" s="754"/>
      <c r="L119" s="754"/>
      <c r="M119" s="754"/>
      <c r="N119" s="754"/>
      <c r="O119" s="646" t="str">
        <f>IF(ISERROR(VLOOKUP(A119,【入力用】個人登録票!$A$21:$Q$50,17,FALSE)),"",VLOOKUP(A119,【入力用】個人登録票!$A$21:$Q$50,17,FALSE)) &amp; IF(ISERROR(VLOOKUP(A119,【入力用】個人登録票!$A$59:$Q$127,17,FALSE)),"",VLOOKUP(A119,【入力用】個人登録票!$A$59:$Q$127,17,FALSE))</f>
        <v/>
      </c>
      <c r="P119" s="647"/>
      <c r="Q119" s="647"/>
      <c r="R119" s="647"/>
      <c r="S119" s="647"/>
      <c r="T119" s="647"/>
      <c r="U119" s="647"/>
      <c r="V119" s="648"/>
      <c r="W119" s="686" t="str">
        <f>IF(ISERROR(VLOOKUP(A119,【入力用】個人登録票!$A$21:$P$50,16,FALSE)),"",VLOOKUP(A119,【入力用】個人登録票!$A$21:$P$50,16,FALSE)) &amp; IF(ISERROR(VLOOKUP(A119,【入力用】個人登録票!$A$59:$P$127,16,FALSE)),"",VLOOKUP(A119,【入力用】個人登録票!$A$59:$P$127,16,FALSE))</f>
        <v/>
      </c>
      <c r="X119" s="687"/>
      <c r="Y119" s="687"/>
      <c r="Z119" s="688"/>
      <c r="AA119" s="79" t="str">
        <f>IF(ISERROR(VLOOKUP(AJ119,【入力用】個人登録票!$A$21:$P$50,2,FALSE)),"",VLOOKUP(AJ119,【入力用】個人登録票!$A$21:$P$50,2,FALSE)) &amp; IF(ISERROR(VLOOKUP(AJ119,【入力用】個人登録票!$A$59:$P$127,2,FALSE)),"",VLOOKUP(AJ119,【入力用】個人登録票!$A$59:$P$127,2,FALSE))</f>
        <v/>
      </c>
      <c r="AB119" s="606" t="str">
        <f>IF(ISERROR(VLOOKUP(AJ119,【入力用】個人登録票!$A$21:$P$50,5,FALSE)),"",VLOOKUP(AJ119,【入力用】個人登録票!$A$21:$P$50,5,FALSE)) &amp; IF(ISERROR(VLOOKUP(AJ119,【入力用】個人登録票!$A$59:$P$127,5,FALSE)),"",VLOOKUP(AJ119,【入力用】個人登録票!$A$59:$P$127,5,FALSE))</f>
        <v/>
      </c>
      <c r="AC119" s="649"/>
      <c r="AD119" s="607"/>
      <c r="AE119" s="644" t="str">
        <f>TEXT(IF(ISERROR(VLOOKUP(AJ119,【入力用】個人登録票!$A$21:$P$50,12,FALSE)),"",VLOOKUP(AJ119,【入力用】個人登録票!$A$21:$P$50,12,FALSE)) &amp; IF(ISERROR(VLOOKUP(AJ119,【入力用】個人登録票!$A$59:$P$127,12,FALSE)),"",VLOOKUP(AJ119,【入力用】個人登録票!$A$59:$P$127,12,FALSE)),"yyyy/m/d")</f>
        <v/>
      </c>
      <c r="AF119" s="645"/>
      <c r="AG119" s="156" t="str">
        <f t="shared" ref="AG119:AG130" si="7">IF(AA119="","",$F$8)</f>
        <v/>
      </c>
      <c r="AH119" s="100" t="str">
        <f>IF(ISERROR(VLOOKUP(AJ119,【入力用】個人登録票!$A$21:$Q$50,17,FALSE)),"",VLOOKUP(AJ119,【入力用】個人登録票!$A$21:$Q$50,17,FALSE)) &amp; IF(ISERROR(VLOOKUP(AJ119,【入力用】個人登録票!$A$59:$Q$127,17,FALSE)),"",VLOOKUP(AJ119,【入力用】個人登録票!$A$59:$Q$127,17,FALSE))</f>
        <v/>
      </c>
      <c r="AI119" s="80" t="str">
        <f>IF(ISERROR(VLOOKUP(AJ119,【入力用】個人登録票!$A$21:$P$50,16,FALSE)),"",VLOOKUP(AJ119,【入力用】個人登録票!$A$21:$P$50,16,FALSE)) &amp; IF(ISERROR(VLOOKUP(AJ119,【入力用】個人登録票!$A$59:$P$127,16,FALSE)),"",VLOOKUP(AJ119,【入力用】個人登録票!$A$59:$P$127,16,FALSE))</f>
        <v/>
      </c>
      <c r="AJ119" s="101"/>
      <c r="AK119" s="102" t="str">
        <f>IF(ISERROR(VLOOKUP(AJ119,【入力用】個人登録票!$A$21:$R$50,18,FALSE)),"",VLOOKUP(AJ119,【入力用】個人登録票!$A$21:$R$50,18,FALSE)) &amp; IF(ISERROR(VLOOKUP(AJ119,【入力用】個人登録票!$A$63:$R$127,18,FALSE)),"",VLOOKUP(AJ119,【入力用】個人登録票!$A$63:$R$127,18,FALSE))</f>
        <v/>
      </c>
    </row>
    <row r="120" spans="1:37" ht="27" customHeight="1">
      <c r="A120" s="75" t="s">
        <v>445</v>
      </c>
      <c r="B120" s="81" t="str">
        <f>IF(ISERROR(VLOOKUP(A120,【入力用】個人登録票!$A$21:$R$50,18,FALSE)),"",VLOOKUP(A120,【入力用】個人登録票!$A$21:$R$50,18,FALSE)) &amp; IF(ISERROR(VLOOKUP(A120,【入力用】個人登録票!$A$59:$R$127,18,FALSE)),"",VLOOKUP(A120,【入力用】個人登録票!$A$59:$R$127,18,FALSE))</f>
        <v/>
      </c>
      <c r="C120" s="755" t="str">
        <f>IF(ISERROR(VLOOKUP(A120,【入力用】個人登録票!$A$21:$P$50,2,FALSE)),"",VLOOKUP(A120,【入力用】個人登録票!$A$21:$P$50,2,FALSE)) &amp; IF(ISERROR(VLOOKUP(A120,【入力用】個人登録票!$A$59:$P$127,2,FALSE)),"",VLOOKUP(A120,【入力用】個人登録票!$A$59:$P$127,2,FALSE))</f>
        <v/>
      </c>
      <c r="D120" s="756"/>
      <c r="E120" s="606" t="str">
        <f>IF(ISERROR(VLOOKUP(A120,【入力用】個人登録票!$A$21:$P$50,5,FALSE)),"",VLOOKUP(A120,【入力用】個人登録票!$A$21:$P$50,5,FALSE)) &amp; IF(ISERROR(VLOOKUP(A120,【入力用】個人登録票!$A$59:$P$127,5,FALSE)),"",VLOOKUP(A120,【入力用】個人登録票!$A$59:$P$127,5,FALSE))</f>
        <v/>
      </c>
      <c r="F120" s="607"/>
      <c r="G120" s="633" t="str">
        <f>TEXT(IF(ISERROR(VLOOKUP(A120,【入力用】個人登録票!$A$21:$P$50,12,FALSE)),"",VLOOKUP(A120,【入力用】個人登録票!$A$21:$P$50,12,FALSE)) &amp; IF(ISERROR(VLOOKUP(A120,【入力用】個人登録票!$A$59:$P$127,12,FALSE)),"",VLOOKUP(A120,【入力用】個人登録票!$A$59:$P$127,12,FALSE)),"yyyy/m/d")</f>
        <v/>
      </c>
      <c r="H120" s="633"/>
      <c r="I120" s="754" t="str">
        <f t="shared" si="6"/>
        <v/>
      </c>
      <c r="J120" s="754"/>
      <c r="K120" s="754"/>
      <c r="L120" s="754"/>
      <c r="M120" s="754"/>
      <c r="N120" s="754"/>
      <c r="O120" s="646" t="str">
        <f>IF(ISERROR(VLOOKUP(A120,【入力用】個人登録票!$A$21:$Q$50,17,FALSE)),"",VLOOKUP(A120,【入力用】個人登録票!$A$21:$Q$50,17,FALSE)) &amp; IF(ISERROR(VLOOKUP(A120,【入力用】個人登録票!$A$59:$Q$127,17,FALSE)),"",VLOOKUP(A120,【入力用】個人登録票!$A$59:$Q$127,17,FALSE))</f>
        <v/>
      </c>
      <c r="P120" s="647"/>
      <c r="Q120" s="647"/>
      <c r="R120" s="647"/>
      <c r="S120" s="647"/>
      <c r="T120" s="647"/>
      <c r="U120" s="647"/>
      <c r="V120" s="648"/>
      <c r="W120" s="686" t="str">
        <f>IF(ISERROR(VLOOKUP(A120,【入力用】個人登録票!$A$21:$P$50,16,FALSE)),"",VLOOKUP(A120,【入力用】個人登録票!$A$21:$P$50,16,FALSE)) &amp; IF(ISERROR(VLOOKUP(A120,【入力用】個人登録票!$A$59:$P$127,16,FALSE)),"",VLOOKUP(A120,【入力用】個人登録票!$A$59:$P$127,16,FALSE))</f>
        <v/>
      </c>
      <c r="X120" s="687"/>
      <c r="Y120" s="687"/>
      <c r="Z120" s="688"/>
      <c r="AA120" s="79" t="str">
        <f>IF(ISERROR(VLOOKUP(AJ120,【入力用】個人登録票!$A$21:$P$50,2,FALSE)),"",VLOOKUP(AJ120,【入力用】個人登録票!$A$21:$P$50,2,FALSE)) &amp; IF(ISERROR(VLOOKUP(AJ120,【入力用】個人登録票!$A$59:$P$127,2,FALSE)),"",VLOOKUP(AJ120,【入力用】個人登録票!$A$59:$P$127,2,FALSE))</f>
        <v/>
      </c>
      <c r="AB120" s="606" t="str">
        <f>IF(ISERROR(VLOOKUP(AJ120,【入力用】個人登録票!$A$21:$P$50,5,FALSE)),"",VLOOKUP(AJ120,【入力用】個人登録票!$A$21:$P$50,5,FALSE)) &amp; IF(ISERROR(VLOOKUP(AJ120,【入力用】個人登録票!$A$59:$P$127,5,FALSE)),"",VLOOKUP(AJ120,【入力用】個人登録票!$A$59:$P$127,5,FALSE))</f>
        <v/>
      </c>
      <c r="AC120" s="649"/>
      <c r="AD120" s="607"/>
      <c r="AE120" s="644" t="str">
        <f>TEXT(IF(ISERROR(VLOOKUP(AJ120,【入力用】個人登録票!$A$21:$P$50,12,FALSE)),"",VLOOKUP(AJ120,【入力用】個人登録票!$A$21:$P$50,12,FALSE)) &amp; IF(ISERROR(VLOOKUP(AJ120,【入力用】個人登録票!$A$59:$P$127,12,FALSE)),"",VLOOKUP(AJ120,【入力用】個人登録票!$A$59:$P$127,12,FALSE)),"yyyy/m/d")</f>
        <v/>
      </c>
      <c r="AF120" s="645"/>
      <c r="AG120" s="156" t="str">
        <f t="shared" si="7"/>
        <v/>
      </c>
      <c r="AH120" s="100" t="str">
        <f>IF(ISERROR(VLOOKUP(AJ120,【入力用】個人登録票!$A$21:$Q$50,17,FALSE)),"",VLOOKUP(AJ120,【入力用】個人登録票!$A$21:$Q$50,17,FALSE)) &amp; IF(ISERROR(VLOOKUP(AJ120,【入力用】個人登録票!$A$59:$Q$127,17,FALSE)),"",VLOOKUP(AJ120,【入力用】個人登録票!$A$59:$Q$127,17,FALSE))</f>
        <v/>
      </c>
      <c r="AI120" s="80" t="str">
        <f>IF(ISERROR(VLOOKUP(AJ120,【入力用】個人登録票!$A$21:$P$50,16,FALSE)),"",VLOOKUP(AJ120,【入力用】個人登録票!$A$21:$P$50,16,FALSE)) &amp; IF(ISERROR(VLOOKUP(AJ120,【入力用】個人登録票!$A$59:$P$127,16,FALSE)),"",VLOOKUP(AJ120,【入力用】個人登録票!$A$59:$P$127,16,FALSE))</f>
        <v/>
      </c>
      <c r="AJ120" s="101"/>
      <c r="AK120" s="102" t="str">
        <f>IF(ISERROR(VLOOKUP(AJ120,【入力用】個人登録票!$A$21:$R$50,18,FALSE)),"",VLOOKUP(AJ120,【入力用】個人登録票!$A$21:$R$50,18,FALSE)) &amp; IF(ISERROR(VLOOKUP(AJ120,【入力用】個人登録票!$A$63:$R$127,18,FALSE)),"",VLOOKUP(AJ120,【入力用】個人登録票!$A$63:$R$127,18,FALSE))</f>
        <v/>
      </c>
    </row>
    <row r="121" spans="1:37" ht="27" customHeight="1">
      <c r="A121" s="75" t="s">
        <v>446</v>
      </c>
      <c r="B121" s="81" t="str">
        <f>IF(ISERROR(VLOOKUP(A121,【入力用】個人登録票!$A$21:$R$50,18,FALSE)),"",VLOOKUP(A121,【入力用】個人登録票!$A$21:$R$50,18,FALSE)) &amp; IF(ISERROR(VLOOKUP(A121,【入力用】個人登録票!$A$59:$R$127,18,FALSE)),"",VLOOKUP(A121,【入力用】個人登録票!$A$59:$R$127,18,FALSE))</f>
        <v/>
      </c>
      <c r="C121" s="755" t="str">
        <f>IF(ISERROR(VLOOKUP(A121,【入力用】個人登録票!$A$21:$P$50,2,FALSE)),"",VLOOKUP(A121,【入力用】個人登録票!$A$21:$P$50,2,FALSE)) &amp; IF(ISERROR(VLOOKUP(A121,【入力用】個人登録票!$A$59:$P$127,2,FALSE)),"",VLOOKUP(A121,【入力用】個人登録票!$A$59:$P$127,2,FALSE))</f>
        <v/>
      </c>
      <c r="D121" s="756"/>
      <c r="E121" s="606" t="str">
        <f>IF(ISERROR(VLOOKUP(A121,【入力用】個人登録票!$A$21:$P$50,5,FALSE)),"",VLOOKUP(A121,【入力用】個人登録票!$A$21:$P$50,5,FALSE)) &amp; IF(ISERROR(VLOOKUP(A121,【入力用】個人登録票!$A$59:$P$127,5,FALSE)),"",VLOOKUP(A121,【入力用】個人登録票!$A$59:$P$127,5,FALSE))</f>
        <v/>
      </c>
      <c r="F121" s="607"/>
      <c r="G121" s="633" t="str">
        <f>TEXT(IF(ISERROR(VLOOKUP(A121,【入力用】個人登録票!$A$21:$P$50,12,FALSE)),"",VLOOKUP(A121,【入力用】個人登録票!$A$21:$P$50,12,FALSE)) &amp; IF(ISERROR(VLOOKUP(A121,【入力用】個人登録票!$A$59:$P$127,12,FALSE)),"",VLOOKUP(A121,【入力用】個人登録票!$A$59:$P$127,12,FALSE)),"yyyy/m/d")</f>
        <v/>
      </c>
      <c r="H121" s="633"/>
      <c r="I121" s="754" t="str">
        <f t="shared" si="6"/>
        <v/>
      </c>
      <c r="J121" s="754"/>
      <c r="K121" s="754"/>
      <c r="L121" s="754"/>
      <c r="M121" s="754"/>
      <c r="N121" s="754"/>
      <c r="O121" s="646" t="str">
        <f>IF(ISERROR(VLOOKUP(A121,【入力用】個人登録票!$A$21:$Q$50,17,FALSE)),"",VLOOKUP(A121,【入力用】個人登録票!$A$21:$Q$50,17,FALSE)) &amp; IF(ISERROR(VLOOKUP(A121,【入力用】個人登録票!$A$59:$Q$127,17,FALSE)),"",VLOOKUP(A121,【入力用】個人登録票!$A$59:$Q$127,17,FALSE))</f>
        <v/>
      </c>
      <c r="P121" s="647"/>
      <c r="Q121" s="647"/>
      <c r="R121" s="647"/>
      <c r="S121" s="647"/>
      <c r="T121" s="647"/>
      <c r="U121" s="647"/>
      <c r="V121" s="648"/>
      <c r="W121" s="686" t="str">
        <f>IF(ISERROR(VLOOKUP(A121,【入力用】個人登録票!$A$21:$P$50,16,FALSE)),"",VLOOKUP(A121,【入力用】個人登録票!$A$21:$P$50,16,FALSE)) &amp; IF(ISERROR(VLOOKUP(A121,【入力用】個人登録票!$A$59:$P$127,16,FALSE)),"",VLOOKUP(A121,【入力用】個人登録票!$A$59:$P$127,16,FALSE))</f>
        <v/>
      </c>
      <c r="X121" s="687"/>
      <c r="Y121" s="687"/>
      <c r="Z121" s="688"/>
      <c r="AA121" s="79" t="str">
        <f>IF(ISERROR(VLOOKUP(AJ121,【入力用】個人登録票!$A$21:$P$50,2,FALSE)),"",VLOOKUP(AJ121,【入力用】個人登録票!$A$21:$P$50,2,FALSE)) &amp; IF(ISERROR(VLOOKUP(AJ121,【入力用】個人登録票!$A$59:$P$127,2,FALSE)),"",VLOOKUP(AJ121,【入力用】個人登録票!$A$59:$P$127,2,FALSE))</f>
        <v/>
      </c>
      <c r="AB121" s="606" t="str">
        <f>IF(ISERROR(VLOOKUP(AJ121,【入力用】個人登録票!$A$21:$P$50,5,FALSE)),"",VLOOKUP(AJ121,【入力用】個人登録票!$A$21:$P$50,5,FALSE)) &amp; IF(ISERROR(VLOOKUP(AJ121,【入力用】個人登録票!$A$59:$P$127,5,FALSE)),"",VLOOKUP(AJ121,【入力用】個人登録票!$A$59:$P$127,5,FALSE))</f>
        <v/>
      </c>
      <c r="AC121" s="649"/>
      <c r="AD121" s="607"/>
      <c r="AE121" s="644" t="str">
        <f>TEXT(IF(ISERROR(VLOOKUP(AJ121,【入力用】個人登録票!$A$21:$P$50,12,FALSE)),"",VLOOKUP(AJ121,【入力用】個人登録票!$A$21:$P$50,12,FALSE)) &amp; IF(ISERROR(VLOOKUP(AJ121,【入力用】個人登録票!$A$59:$P$127,12,FALSE)),"",VLOOKUP(AJ121,【入力用】個人登録票!$A$59:$P$127,12,FALSE)),"yyyy/m/d")</f>
        <v/>
      </c>
      <c r="AF121" s="645"/>
      <c r="AG121" s="156" t="str">
        <f t="shared" si="7"/>
        <v/>
      </c>
      <c r="AH121" s="100" t="str">
        <f>IF(ISERROR(VLOOKUP(AJ121,【入力用】個人登録票!$A$21:$Q$50,17,FALSE)),"",VLOOKUP(AJ121,【入力用】個人登録票!$A$21:$Q$50,17,FALSE)) &amp; IF(ISERROR(VLOOKUP(AJ121,【入力用】個人登録票!$A$59:$Q$127,17,FALSE)),"",VLOOKUP(AJ121,【入力用】個人登録票!$A$59:$Q$127,17,FALSE))</f>
        <v/>
      </c>
      <c r="AI121" s="80" t="str">
        <f>IF(ISERROR(VLOOKUP(AJ121,【入力用】個人登録票!$A$21:$P$50,16,FALSE)),"",VLOOKUP(AJ121,【入力用】個人登録票!$A$21:$P$50,16,FALSE)) &amp; IF(ISERROR(VLOOKUP(AJ121,【入力用】個人登録票!$A$59:$P$127,16,FALSE)),"",VLOOKUP(AJ121,【入力用】個人登録票!$A$59:$P$127,16,FALSE))</f>
        <v/>
      </c>
      <c r="AJ121" s="101"/>
      <c r="AK121" s="102" t="str">
        <f>IF(ISERROR(VLOOKUP(AJ121,【入力用】個人登録票!$A$21:$R$50,18,FALSE)),"",VLOOKUP(AJ121,【入力用】個人登録票!$A$21:$R$50,18,FALSE)) &amp; IF(ISERROR(VLOOKUP(AJ121,【入力用】個人登録票!$A$63:$R$127,18,FALSE)),"",VLOOKUP(AJ121,【入力用】個人登録票!$A$63:$R$127,18,FALSE))</f>
        <v/>
      </c>
    </row>
    <row r="122" spans="1:37" ht="27" customHeight="1">
      <c r="A122" s="75" t="s">
        <v>447</v>
      </c>
      <c r="B122" s="81" t="str">
        <f>IF(ISERROR(VLOOKUP(A122,【入力用】個人登録票!$A$21:$R$50,18,FALSE)),"",VLOOKUP(A122,【入力用】個人登録票!$A$21:$R$50,18,FALSE)) &amp; IF(ISERROR(VLOOKUP(A122,【入力用】個人登録票!$A$59:$R$127,18,FALSE)),"",VLOOKUP(A122,【入力用】個人登録票!$A$59:$R$127,18,FALSE))</f>
        <v/>
      </c>
      <c r="C122" s="755" t="str">
        <f>IF(ISERROR(VLOOKUP(A122,【入力用】個人登録票!$A$21:$P$50,2,FALSE)),"",VLOOKUP(A122,【入力用】個人登録票!$A$21:$P$50,2,FALSE)) &amp; IF(ISERROR(VLOOKUP(A122,【入力用】個人登録票!$A$59:$P$127,2,FALSE)),"",VLOOKUP(A122,【入力用】個人登録票!$A$59:$P$127,2,FALSE))</f>
        <v/>
      </c>
      <c r="D122" s="756"/>
      <c r="E122" s="606" t="str">
        <f>IF(ISERROR(VLOOKUP(A122,【入力用】個人登録票!$A$21:$P$50,5,FALSE)),"",VLOOKUP(A122,【入力用】個人登録票!$A$21:$P$50,5,FALSE)) &amp; IF(ISERROR(VLOOKUP(A122,【入力用】個人登録票!$A$59:$P$127,5,FALSE)),"",VLOOKUP(A122,【入力用】個人登録票!$A$59:$P$127,5,FALSE))</f>
        <v/>
      </c>
      <c r="F122" s="607"/>
      <c r="G122" s="633" t="str">
        <f>TEXT(IF(ISERROR(VLOOKUP(A122,【入力用】個人登録票!$A$21:$P$50,12,FALSE)),"",VLOOKUP(A122,【入力用】個人登録票!$A$21:$P$50,12,FALSE)) &amp; IF(ISERROR(VLOOKUP(A122,【入力用】個人登録票!$A$59:$P$127,12,FALSE)),"",VLOOKUP(A122,【入力用】個人登録票!$A$59:$P$127,12,FALSE)),"yyyy/m/d")</f>
        <v/>
      </c>
      <c r="H122" s="633"/>
      <c r="I122" s="754" t="str">
        <f t="shared" si="6"/>
        <v/>
      </c>
      <c r="J122" s="754"/>
      <c r="K122" s="754"/>
      <c r="L122" s="754"/>
      <c r="M122" s="754"/>
      <c r="N122" s="754"/>
      <c r="O122" s="646" t="str">
        <f>IF(ISERROR(VLOOKUP(A122,【入力用】個人登録票!$A$21:$Q$50,17,FALSE)),"",VLOOKUP(A122,【入力用】個人登録票!$A$21:$Q$50,17,FALSE)) &amp; IF(ISERROR(VLOOKUP(A122,【入力用】個人登録票!$A$59:$Q$127,17,FALSE)),"",VLOOKUP(A122,【入力用】個人登録票!$A$59:$Q$127,17,FALSE))</f>
        <v/>
      </c>
      <c r="P122" s="647"/>
      <c r="Q122" s="647"/>
      <c r="R122" s="647"/>
      <c r="S122" s="647"/>
      <c r="T122" s="647"/>
      <c r="U122" s="647"/>
      <c r="V122" s="648"/>
      <c r="W122" s="686" t="str">
        <f>IF(ISERROR(VLOOKUP(A122,【入力用】個人登録票!$A$21:$P$50,16,FALSE)),"",VLOOKUP(A122,【入力用】個人登録票!$A$21:$P$50,16,FALSE)) &amp; IF(ISERROR(VLOOKUP(A122,【入力用】個人登録票!$A$59:$P$127,16,FALSE)),"",VLOOKUP(A122,【入力用】個人登録票!$A$59:$P$127,16,FALSE))</f>
        <v/>
      </c>
      <c r="X122" s="687"/>
      <c r="Y122" s="687"/>
      <c r="Z122" s="688"/>
      <c r="AA122" s="79" t="str">
        <f>IF(ISERROR(VLOOKUP(AJ122,【入力用】個人登録票!$A$21:$P$50,2,FALSE)),"",VLOOKUP(AJ122,【入力用】個人登録票!$A$21:$P$50,2,FALSE)) &amp; IF(ISERROR(VLOOKUP(AJ122,【入力用】個人登録票!$A$59:$P$127,2,FALSE)),"",VLOOKUP(AJ122,【入力用】個人登録票!$A$59:$P$127,2,FALSE))</f>
        <v/>
      </c>
      <c r="AB122" s="606" t="str">
        <f>IF(ISERROR(VLOOKUP(AJ122,【入力用】個人登録票!$A$21:$P$50,5,FALSE)),"",VLOOKUP(AJ122,【入力用】個人登録票!$A$21:$P$50,5,FALSE)) &amp; IF(ISERROR(VLOOKUP(AJ122,【入力用】個人登録票!$A$59:$P$127,5,FALSE)),"",VLOOKUP(AJ122,【入力用】個人登録票!$A$59:$P$127,5,FALSE))</f>
        <v/>
      </c>
      <c r="AC122" s="649"/>
      <c r="AD122" s="607"/>
      <c r="AE122" s="644" t="str">
        <f>TEXT(IF(ISERROR(VLOOKUP(AJ122,【入力用】個人登録票!$A$21:$P$50,12,FALSE)),"",VLOOKUP(AJ122,【入力用】個人登録票!$A$21:$P$50,12,FALSE)) &amp; IF(ISERROR(VLOOKUP(AJ122,【入力用】個人登録票!$A$59:$P$127,12,FALSE)),"",VLOOKUP(AJ122,【入力用】個人登録票!$A$59:$P$127,12,FALSE)),"yyyy/m/d")</f>
        <v/>
      </c>
      <c r="AF122" s="645"/>
      <c r="AG122" s="156" t="str">
        <f t="shared" si="7"/>
        <v/>
      </c>
      <c r="AH122" s="100" t="str">
        <f>IF(ISERROR(VLOOKUP(AJ122,【入力用】個人登録票!$A$21:$Q$50,17,FALSE)),"",VLOOKUP(AJ122,【入力用】個人登録票!$A$21:$Q$50,17,FALSE)) &amp; IF(ISERROR(VLOOKUP(AJ122,【入力用】個人登録票!$A$59:$Q$127,17,FALSE)),"",VLOOKUP(AJ122,【入力用】個人登録票!$A$59:$Q$127,17,FALSE))</f>
        <v/>
      </c>
      <c r="AI122" s="80" t="str">
        <f>IF(ISERROR(VLOOKUP(AJ122,【入力用】個人登録票!$A$21:$P$50,16,FALSE)),"",VLOOKUP(AJ122,【入力用】個人登録票!$A$21:$P$50,16,FALSE)) &amp; IF(ISERROR(VLOOKUP(AJ122,【入力用】個人登録票!$A$59:$P$127,16,FALSE)),"",VLOOKUP(AJ122,【入力用】個人登録票!$A$59:$P$127,16,FALSE))</f>
        <v/>
      </c>
      <c r="AJ122" s="101"/>
    </row>
    <row r="123" spans="1:37" ht="27" customHeight="1">
      <c r="A123" s="75" t="s">
        <v>448</v>
      </c>
      <c r="B123" s="81" t="str">
        <f>IF(ISERROR(VLOOKUP(A123,【入力用】個人登録票!$A$21:$R$50,18,FALSE)),"",VLOOKUP(A123,【入力用】個人登録票!$A$21:$R$50,18,FALSE)) &amp; IF(ISERROR(VLOOKUP(A123,【入力用】個人登録票!$A$59:$R$127,18,FALSE)),"",VLOOKUP(A123,【入力用】個人登録票!$A$59:$R$127,18,FALSE))</f>
        <v/>
      </c>
      <c r="C123" s="755" t="str">
        <f>IF(ISERROR(VLOOKUP(A123,【入力用】個人登録票!$A$21:$P$50,2,FALSE)),"",VLOOKUP(A123,【入力用】個人登録票!$A$21:$P$50,2,FALSE)) &amp; IF(ISERROR(VLOOKUP(A123,【入力用】個人登録票!$A$59:$P$127,2,FALSE)),"",VLOOKUP(A123,【入力用】個人登録票!$A$59:$P$127,2,FALSE))</f>
        <v/>
      </c>
      <c r="D123" s="756"/>
      <c r="E123" s="606" t="str">
        <f>IF(ISERROR(VLOOKUP(A123,【入力用】個人登録票!$A$21:$P$50,5,FALSE)),"",VLOOKUP(A123,【入力用】個人登録票!$A$21:$P$50,5,FALSE)) &amp; IF(ISERROR(VLOOKUP(A123,【入力用】個人登録票!$A$59:$P$127,5,FALSE)),"",VLOOKUP(A123,【入力用】個人登録票!$A$59:$P$127,5,FALSE))</f>
        <v/>
      </c>
      <c r="F123" s="607"/>
      <c r="G123" s="633" t="str">
        <f>TEXT(IF(ISERROR(VLOOKUP(A123,【入力用】個人登録票!$A$21:$P$50,12,FALSE)),"",VLOOKUP(A123,【入力用】個人登録票!$A$21:$P$50,12,FALSE)) &amp; IF(ISERROR(VLOOKUP(A123,【入力用】個人登録票!$A$59:$P$127,12,FALSE)),"",VLOOKUP(A123,【入力用】個人登録票!$A$59:$P$127,12,FALSE)),"yyyy/m/d")</f>
        <v/>
      </c>
      <c r="H123" s="633"/>
      <c r="I123" s="754" t="str">
        <f t="shared" si="6"/>
        <v/>
      </c>
      <c r="J123" s="754"/>
      <c r="K123" s="754"/>
      <c r="L123" s="754"/>
      <c r="M123" s="754"/>
      <c r="N123" s="754"/>
      <c r="O123" s="646" t="str">
        <f>IF(ISERROR(VLOOKUP(A123,【入力用】個人登録票!$A$21:$Q$50,17,FALSE)),"",VLOOKUP(A123,【入力用】個人登録票!$A$21:$Q$50,17,FALSE)) &amp; IF(ISERROR(VLOOKUP(A123,【入力用】個人登録票!$A$59:$Q$127,17,FALSE)),"",VLOOKUP(A123,【入力用】個人登録票!$A$59:$Q$127,17,FALSE))</f>
        <v/>
      </c>
      <c r="P123" s="647"/>
      <c r="Q123" s="647"/>
      <c r="R123" s="647"/>
      <c r="S123" s="647"/>
      <c r="T123" s="647"/>
      <c r="U123" s="647"/>
      <c r="V123" s="648"/>
      <c r="W123" s="686" t="str">
        <f>IF(ISERROR(VLOOKUP(A123,【入力用】個人登録票!$A$21:$P$50,16,FALSE)),"",VLOOKUP(A123,【入力用】個人登録票!$A$21:$P$50,16,FALSE)) &amp; IF(ISERROR(VLOOKUP(A123,【入力用】個人登録票!$A$59:$P$127,16,FALSE)),"",VLOOKUP(A123,【入力用】個人登録票!$A$59:$P$127,16,FALSE))</f>
        <v/>
      </c>
      <c r="X123" s="687"/>
      <c r="Y123" s="687"/>
      <c r="Z123" s="688"/>
      <c r="AA123" s="79" t="str">
        <f>IF(ISERROR(VLOOKUP(AJ123,【入力用】個人登録票!$A$21:$P$50,2,FALSE)),"",VLOOKUP(AJ123,【入力用】個人登録票!$A$21:$P$50,2,FALSE)) &amp; IF(ISERROR(VLOOKUP(AJ123,【入力用】個人登録票!$A$59:$P$127,2,FALSE)),"",VLOOKUP(AJ123,【入力用】個人登録票!$A$59:$P$127,2,FALSE))</f>
        <v/>
      </c>
      <c r="AB123" s="606" t="str">
        <f>IF(ISERROR(VLOOKUP(AJ123,【入力用】個人登録票!$A$21:$P$50,5,FALSE)),"",VLOOKUP(AJ123,【入力用】個人登録票!$A$21:$P$50,5,FALSE)) &amp; IF(ISERROR(VLOOKUP(AJ123,【入力用】個人登録票!$A$59:$P$127,5,FALSE)),"",VLOOKUP(AJ123,【入力用】個人登録票!$A$59:$P$127,5,FALSE))</f>
        <v/>
      </c>
      <c r="AC123" s="649"/>
      <c r="AD123" s="607"/>
      <c r="AE123" s="644" t="str">
        <f>TEXT(IF(ISERROR(VLOOKUP(AJ123,【入力用】個人登録票!$A$21:$P$50,12,FALSE)),"",VLOOKUP(AJ123,【入力用】個人登録票!$A$21:$P$50,12,FALSE)) &amp; IF(ISERROR(VLOOKUP(AJ123,【入力用】個人登録票!$A$59:$P$127,12,FALSE)),"",VLOOKUP(AJ123,【入力用】個人登録票!$A$59:$P$127,12,FALSE)),"yyyy/m/d")</f>
        <v/>
      </c>
      <c r="AF123" s="645"/>
      <c r="AG123" s="156" t="str">
        <f t="shared" si="7"/>
        <v/>
      </c>
      <c r="AH123" s="100" t="str">
        <f>IF(ISERROR(VLOOKUP(AJ123,【入力用】個人登録票!$A$21:$Q$50,17,FALSE)),"",VLOOKUP(AJ123,【入力用】個人登録票!$A$21:$Q$50,17,FALSE)) &amp; IF(ISERROR(VLOOKUP(AJ123,【入力用】個人登録票!$A$59:$Q$127,17,FALSE)),"",VLOOKUP(AJ123,【入力用】個人登録票!$A$59:$Q$127,17,FALSE))</f>
        <v/>
      </c>
      <c r="AI123" s="80" t="str">
        <f>IF(ISERROR(VLOOKUP(AJ123,【入力用】個人登録票!$A$21:$P$50,16,FALSE)),"",VLOOKUP(AJ123,【入力用】個人登録票!$A$21:$P$50,16,FALSE)) &amp; IF(ISERROR(VLOOKUP(AJ123,【入力用】個人登録票!$A$59:$P$127,16,FALSE)),"",VLOOKUP(AJ123,【入力用】個人登録票!$A$59:$P$127,16,FALSE))</f>
        <v/>
      </c>
      <c r="AJ123" s="101"/>
    </row>
    <row r="124" spans="1:37" ht="27" customHeight="1">
      <c r="A124" s="75" t="s">
        <v>449</v>
      </c>
      <c r="B124" s="81" t="str">
        <f>IF(ISERROR(VLOOKUP(A124,【入力用】個人登録票!$A$21:$R$50,18,FALSE)),"",VLOOKUP(A124,【入力用】個人登録票!$A$21:$R$50,18,FALSE)) &amp; IF(ISERROR(VLOOKUP(A124,【入力用】個人登録票!$A$59:$R$127,18,FALSE)),"",VLOOKUP(A124,【入力用】個人登録票!$A$59:$R$127,18,FALSE))</f>
        <v/>
      </c>
      <c r="C124" s="755" t="str">
        <f>IF(ISERROR(VLOOKUP(A124,【入力用】個人登録票!$A$21:$P$50,2,FALSE)),"",VLOOKUP(A124,【入力用】個人登録票!$A$21:$P$50,2,FALSE)) &amp; IF(ISERROR(VLOOKUP(A124,【入力用】個人登録票!$A$59:$P$127,2,FALSE)),"",VLOOKUP(A124,【入力用】個人登録票!$A$59:$P$127,2,FALSE))</f>
        <v/>
      </c>
      <c r="D124" s="756"/>
      <c r="E124" s="606" t="str">
        <f>IF(ISERROR(VLOOKUP(A124,【入力用】個人登録票!$A$21:$P$50,5,FALSE)),"",VLOOKUP(A124,【入力用】個人登録票!$A$21:$P$50,5,FALSE)) &amp; IF(ISERROR(VLOOKUP(A124,【入力用】個人登録票!$A$59:$P$127,5,FALSE)),"",VLOOKUP(A124,【入力用】個人登録票!$A$59:$P$127,5,FALSE))</f>
        <v/>
      </c>
      <c r="F124" s="607"/>
      <c r="G124" s="633" t="str">
        <f>TEXT(IF(ISERROR(VLOOKUP(A124,【入力用】個人登録票!$A$21:$P$50,12,FALSE)),"",VLOOKUP(A124,【入力用】個人登録票!$A$21:$P$50,12,FALSE)) &amp; IF(ISERROR(VLOOKUP(A124,【入力用】個人登録票!$A$59:$P$127,12,FALSE)),"",VLOOKUP(A124,【入力用】個人登録票!$A$59:$P$127,12,FALSE)),"yyyy/m/d")</f>
        <v/>
      </c>
      <c r="H124" s="633"/>
      <c r="I124" s="754" t="str">
        <f t="shared" si="6"/>
        <v/>
      </c>
      <c r="J124" s="754"/>
      <c r="K124" s="754"/>
      <c r="L124" s="754"/>
      <c r="M124" s="754"/>
      <c r="N124" s="754"/>
      <c r="O124" s="646" t="str">
        <f>IF(ISERROR(VLOOKUP(A124,【入力用】個人登録票!$A$21:$Q$50,17,FALSE)),"",VLOOKUP(A124,【入力用】個人登録票!$A$21:$Q$50,17,FALSE)) &amp; IF(ISERROR(VLOOKUP(A124,【入力用】個人登録票!$A$59:$Q$127,17,FALSE)),"",VLOOKUP(A124,【入力用】個人登録票!$A$59:$Q$127,17,FALSE))</f>
        <v/>
      </c>
      <c r="P124" s="647"/>
      <c r="Q124" s="647"/>
      <c r="R124" s="647"/>
      <c r="S124" s="647"/>
      <c r="T124" s="647"/>
      <c r="U124" s="647"/>
      <c r="V124" s="648"/>
      <c r="W124" s="686" t="str">
        <f>IF(ISERROR(VLOOKUP(A124,【入力用】個人登録票!$A$21:$P$50,16,FALSE)),"",VLOOKUP(A124,【入力用】個人登録票!$A$21:$P$50,16,FALSE)) &amp; IF(ISERROR(VLOOKUP(A124,【入力用】個人登録票!$A$59:$P$127,16,FALSE)),"",VLOOKUP(A124,【入力用】個人登録票!$A$59:$P$127,16,FALSE))</f>
        <v/>
      </c>
      <c r="X124" s="687"/>
      <c r="Y124" s="687"/>
      <c r="Z124" s="688"/>
      <c r="AA124" s="79" t="str">
        <f>IF(ISERROR(VLOOKUP(AJ124,【入力用】個人登録票!$A$21:$P$50,2,FALSE)),"",VLOOKUP(AJ124,【入力用】個人登録票!$A$21:$P$50,2,FALSE)) &amp; IF(ISERROR(VLOOKUP(AJ124,【入力用】個人登録票!$A$59:$P$127,2,FALSE)),"",VLOOKUP(AJ124,【入力用】個人登録票!$A$59:$P$127,2,FALSE))</f>
        <v/>
      </c>
      <c r="AB124" s="606" t="str">
        <f>IF(ISERROR(VLOOKUP(AJ124,【入力用】個人登録票!$A$21:$P$50,5,FALSE)),"",VLOOKUP(AJ124,【入力用】個人登録票!$A$21:$P$50,5,FALSE)) &amp; IF(ISERROR(VLOOKUP(AJ124,【入力用】個人登録票!$A$59:$P$127,5,FALSE)),"",VLOOKUP(AJ124,【入力用】個人登録票!$A$59:$P$127,5,FALSE))</f>
        <v/>
      </c>
      <c r="AC124" s="649"/>
      <c r="AD124" s="607"/>
      <c r="AE124" s="644" t="str">
        <f>TEXT(IF(ISERROR(VLOOKUP(AJ124,【入力用】個人登録票!$A$21:$P$50,12,FALSE)),"",VLOOKUP(AJ124,【入力用】個人登録票!$A$21:$P$50,12,FALSE)) &amp; IF(ISERROR(VLOOKUP(AJ124,【入力用】個人登録票!$A$59:$P$127,12,FALSE)),"",VLOOKUP(AJ124,【入力用】個人登録票!$A$59:$P$127,12,FALSE)),"yyyy/m/d")</f>
        <v/>
      </c>
      <c r="AF124" s="645"/>
      <c r="AG124" s="156" t="str">
        <f t="shared" si="7"/>
        <v/>
      </c>
      <c r="AH124" s="100" t="str">
        <f>IF(ISERROR(VLOOKUP(AJ124,【入力用】個人登録票!$A$21:$Q$50,17,FALSE)),"",VLOOKUP(AJ124,【入力用】個人登録票!$A$21:$Q$50,17,FALSE)) &amp; IF(ISERROR(VLOOKUP(AJ124,【入力用】個人登録票!$A$59:$Q$127,17,FALSE)),"",VLOOKUP(AJ124,【入力用】個人登録票!$A$59:$Q$127,17,FALSE))</f>
        <v/>
      </c>
      <c r="AI124" s="80" t="str">
        <f>IF(ISERROR(VLOOKUP(AJ124,【入力用】個人登録票!$A$21:$P$50,16,FALSE)),"",VLOOKUP(AJ124,【入力用】個人登録票!$A$21:$P$50,16,FALSE)) &amp; IF(ISERROR(VLOOKUP(AJ124,【入力用】個人登録票!$A$59:$P$127,16,FALSE)),"",VLOOKUP(AJ124,【入力用】個人登録票!$A$59:$P$127,16,FALSE))</f>
        <v/>
      </c>
      <c r="AJ124" s="101"/>
    </row>
    <row r="125" spans="1:37" ht="27" customHeight="1">
      <c r="A125" s="75" t="s">
        <v>450</v>
      </c>
      <c r="B125" s="81" t="str">
        <f>IF(ISERROR(VLOOKUP(A125,【入力用】個人登録票!$A$21:$R$50,18,FALSE)),"",VLOOKUP(A125,【入力用】個人登録票!$A$21:$R$50,18,FALSE)) &amp; IF(ISERROR(VLOOKUP(A125,【入力用】個人登録票!$A$59:$R$127,18,FALSE)),"",VLOOKUP(A125,【入力用】個人登録票!$A$59:$R$127,18,FALSE))</f>
        <v/>
      </c>
      <c r="C125" s="755" t="str">
        <f>IF(ISERROR(VLOOKUP(A125,【入力用】個人登録票!$A$21:$P$50,2,FALSE)),"",VLOOKUP(A125,【入力用】個人登録票!$A$21:$P$50,2,FALSE)) &amp; IF(ISERROR(VLOOKUP(A125,【入力用】個人登録票!$A$59:$P$127,2,FALSE)),"",VLOOKUP(A125,【入力用】個人登録票!$A$59:$P$127,2,FALSE))</f>
        <v/>
      </c>
      <c r="D125" s="756"/>
      <c r="E125" s="606" t="str">
        <f>IF(ISERROR(VLOOKUP(A125,【入力用】個人登録票!$A$21:$P$50,5,FALSE)),"",VLOOKUP(A125,【入力用】個人登録票!$A$21:$P$50,5,FALSE)) &amp; IF(ISERROR(VLOOKUP(A125,【入力用】個人登録票!$A$59:$P$127,5,FALSE)),"",VLOOKUP(A125,【入力用】個人登録票!$A$59:$P$127,5,FALSE))</f>
        <v/>
      </c>
      <c r="F125" s="607"/>
      <c r="G125" s="633" t="str">
        <f>TEXT(IF(ISERROR(VLOOKUP(A125,【入力用】個人登録票!$A$21:$P$50,12,FALSE)),"",VLOOKUP(A125,【入力用】個人登録票!$A$21:$P$50,12,FALSE)) &amp; IF(ISERROR(VLOOKUP(A125,【入力用】個人登録票!$A$59:$P$127,12,FALSE)),"",VLOOKUP(A125,【入力用】個人登録票!$A$59:$P$127,12,FALSE)),"yyyy/m/d")</f>
        <v/>
      </c>
      <c r="H125" s="633"/>
      <c r="I125" s="754" t="str">
        <f t="shared" si="6"/>
        <v/>
      </c>
      <c r="J125" s="754"/>
      <c r="K125" s="754"/>
      <c r="L125" s="754"/>
      <c r="M125" s="754"/>
      <c r="N125" s="754"/>
      <c r="O125" s="646" t="str">
        <f>IF(ISERROR(VLOOKUP(A125,【入力用】個人登録票!$A$21:$Q$50,17,FALSE)),"",VLOOKUP(A125,【入力用】個人登録票!$A$21:$Q$50,17,FALSE)) &amp; IF(ISERROR(VLOOKUP(A125,【入力用】個人登録票!$A$59:$Q$127,17,FALSE)),"",VLOOKUP(A125,【入力用】個人登録票!$A$59:$Q$127,17,FALSE))</f>
        <v/>
      </c>
      <c r="P125" s="647"/>
      <c r="Q125" s="647"/>
      <c r="R125" s="647"/>
      <c r="S125" s="647"/>
      <c r="T125" s="647"/>
      <c r="U125" s="647"/>
      <c r="V125" s="648"/>
      <c r="W125" s="686" t="str">
        <f>IF(ISERROR(VLOOKUP(A125,【入力用】個人登録票!$A$21:$P$50,16,FALSE)),"",VLOOKUP(A125,【入力用】個人登録票!$A$21:$P$50,16,FALSE)) &amp; IF(ISERROR(VLOOKUP(A125,【入力用】個人登録票!$A$59:$P$127,16,FALSE)),"",VLOOKUP(A125,【入力用】個人登録票!$A$59:$P$127,16,FALSE))</f>
        <v/>
      </c>
      <c r="X125" s="687"/>
      <c r="Y125" s="687"/>
      <c r="Z125" s="688"/>
      <c r="AA125" s="79" t="str">
        <f>IF(ISERROR(VLOOKUP(AJ125,【入力用】個人登録票!$A$21:$P$50,2,FALSE)),"",VLOOKUP(AJ125,【入力用】個人登録票!$A$21:$P$50,2,FALSE)) &amp; IF(ISERROR(VLOOKUP(AJ125,【入力用】個人登録票!$A$59:$P$127,2,FALSE)),"",VLOOKUP(AJ125,【入力用】個人登録票!$A$59:$P$127,2,FALSE))</f>
        <v/>
      </c>
      <c r="AB125" s="606" t="str">
        <f>IF(ISERROR(VLOOKUP(AJ125,【入力用】個人登録票!$A$21:$P$50,5,FALSE)),"",VLOOKUP(AJ125,【入力用】個人登録票!$A$21:$P$50,5,FALSE)) &amp; IF(ISERROR(VLOOKUP(AJ125,【入力用】個人登録票!$A$59:$P$127,5,FALSE)),"",VLOOKUP(AJ125,【入力用】個人登録票!$A$59:$P$127,5,FALSE))</f>
        <v/>
      </c>
      <c r="AC125" s="649"/>
      <c r="AD125" s="607"/>
      <c r="AE125" s="644" t="str">
        <f>TEXT(IF(ISERROR(VLOOKUP(AJ125,【入力用】個人登録票!$A$21:$P$50,12,FALSE)),"",VLOOKUP(AJ125,【入力用】個人登録票!$A$21:$P$50,12,FALSE)) &amp; IF(ISERROR(VLOOKUP(AJ125,【入力用】個人登録票!$A$59:$P$127,12,FALSE)),"",VLOOKUP(AJ125,【入力用】個人登録票!$A$59:$P$127,12,FALSE)),"yyyy/m/d")</f>
        <v/>
      </c>
      <c r="AF125" s="645"/>
      <c r="AG125" s="156" t="str">
        <f t="shared" si="7"/>
        <v/>
      </c>
      <c r="AH125" s="100" t="str">
        <f>IF(ISERROR(VLOOKUP(AJ125,【入力用】個人登録票!$A$21:$Q$50,17,FALSE)),"",VLOOKUP(AJ125,【入力用】個人登録票!$A$21:$Q$50,17,FALSE)) &amp; IF(ISERROR(VLOOKUP(AJ125,【入力用】個人登録票!$A$59:$Q$127,17,FALSE)),"",VLOOKUP(AJ125,【入力用】個人登録票!$A$59:$Q$127,17,FALSE))</f>
        <v/>
      </c>
      <c r="AI125" s="80" t="str">
        <f>IF(ISERROR(VLOOKUP(AJ125,【入力用】個人登録票!$A$21:$P$50,16,FALSE)),"",VLOOKUP(AJ125,【入力用】個人登録票!$A$21:$P$50,16,FALSE)) &amp; IF(ISERROR(VLOOKUP(AJ125,【入力用】個人登録票!$A$59:$P$127,16,FALSE)),"",VLOOKUP(AJ125,【入力用】個人登録票!$A$59:$P$127,16,FALSE))</f>
        <v/>
      </c>
      <c r="AJ125" s="101"/>
    </row>
    <row r="126" spans="1:37" ht="27" customHeight="1">
      <c r="A126" s="75" t="s">
        <v>451</v>
      </c>
      <c r="B126" s="81" t="str">
        <f>IF(ISERROR(VLOOKUP(A126,【入力用】個人登録票!$A$21:$R$50,18,FALSE)),"",VLOOKUP(A126,【入力用】個人登録票!$A$21:$R$50,18,FALSE)) &amp; IF(ISERROR(VLOOKUP(A126,【入力用】個人登録票!$A$59:$R$127,18,FALSE)),"",VLOOKUP(A126,【入力用】個人登録票!$A$59:$R$127,18,FALSE))</f>
        <v/>
      </c>
      <c r="C126" s="755" t="str">
        <f>IF(ISERROR(VLOOKUP(A126,【入力用】個人登録票!$A$21:$P$50,2,FALSE)),"",VLOOKUP(A126,【入力用】個人登録票!$A$21:$P$50,2,FALSE)) &amp; IF(ISERROR(VLOOKUP(A126,【入力用】個人登録票!$A$59:$P$127,2,FALSE)),"",VLOOKUP(A126,【入力用】個人登録票!$A$59:$P$127,2,FALSE))</f>
        <v/>
      </c>
      <c r="D126" s="756"/>
      <c r="E126" s="606" t="str">
        <f>IF(ISERROR(VLOOKUP(A126,【入力用】個人登録票!$A$21:$P$50,5,FALSE)),"",VLOOKUP(A126,【入力用】個人登録票!$A$21:$P$50,5,FALSE)) &amp; IF(ISERROR(VLOOKUP(A126,【入力用】個人登録票!$A$59:$P$127,5,FALSE)),"",VLOOKUP(A126,【入力用】個人登録票!$A$59:$P$127,5,FALSE))</f>
        <v/>
      </c>
      <c r="F126" s="607"/>
      <c r="G126" s="633" t="str">
        <f>TEXT(IF(ISERROR(VLOOKUP(A126,【入力用】個人登録票!$A$21:$P$50,12,FALSE)),"",VLOOKUP(A126,【入力用】個人登録票!$A$21:$P$50,12,FALSE)) &amp; IF(ISERROR(VLOOKUP(A126,【入力用】個人登録票!$A$59:$P$127,12,FALSE)),"",VLOOKUP(A126,【入力用】個人登録票!$A$59:$P$127,12,FALSE)),"yyyy/m/d")</f>
        <v/>
      </c>
      <c r="H126" s="633"/>
      <c r="I126" s="754" t="str">
        <f t="shared" si="6"/>
        <v/>
      </c>
      <c r="J126" s="754"/>
      <c r="K126" s="754"/>
      <c r="L126" s="754"/>
      <c r="M126" s="754"/>
      <c r="N126" s="754"/>
      <c r="O126" s="646" t="str">
        <f>IF(ISERROR(VLOOKUP(A126,【入力用】個人登録票!$A$21:$Q$50,17,FALSE)),"",VLOOKUP(A126,【入力用】個人登録票!$A$21:$Q$50,17,FALSE)) &amp; IF(ISERROR(VLOOKUP(A126,【入力用】個人登録票!$A$59:$Q$127,17,FALSE)),"",VLOOKUP(A126,【入力用】個人登録票!$A$59:$Q$127,17,FALSE))</f>
        <v/>
      </c>
      <c r="P126" s="647"/>
      <c r="Q126" s="647"/>
      <c r="R126" s="647"/>
      <c r="S126" s="647"/>
      <c r="T126" s="647"/>
      <c r="U126" s="647"/>
      <c r="V126" s="648"/>
      <c r="W126" s="686" t="str">
        <f>IF(ISERROR(VLOOKUP(A126,【入力用】個人登録票!$A$21:$P$50,16,FALSE)),"",VLOOKUP(A126,【入力用】個人登録票!$A$21:$P$50,16,FALSE)) &amp; IF(ISERROR(VLOOKUP(A126,【入力用】個人登録票!$A$59:$P$127,16,FALSE)),"",VLOOKUP(A126,【入力用】個人登録票!$A$59:$P$127,16,FALSE))</f>
        <v/>
      </c>
      <c r="X126" s="687"/>
      <c r="Y126" s="687"/>
      <c r="Z126" s="688"/>
      <c r="AA126" s="79" t="str">
        <f>IF(ISERROR(VLOOKUP(AJ126,【入力用】個人登録票!$A$21:$P$50,2,FALSE)),"",VLOOKUP(AJ126,【入力用】個人登録票!$A$21:$P$50,2,FALSE)) &amp; IF(ISERROR(VLOOKUP(AJ126,【入力用】個人登録票!$A$59:$P$127,2,FALSE)),"",VLOOKUP(AJ126,【入力用】個人登録票!$A$59:$P$127,2,FALSE))</f>
        <v/>
      </c>
      <c r="AB126" s="606" t="str">
        <f>IF(ISERROR(VLOOKUP(AJ126,【入力用】個人登録票!$A$21:$P$50,5,FALSE)),"",VLOOKUP(AJ126,【入力用】個人登録票!$A$21:$P$50,5,FALSE)) &amp; IF(ISERROR(VLOOKUP(AJ126,【入力用】個人登録票!$A$59:$P$127,5,FALSE)),"",VLOOKUP(AJ126,【入力用】個人登録票!$A$59:$P$127,5,FALSE))</f>
        <v/>
      </c>
      <c r="AC126" s="649"/>
      <c r="AD126" s="607"/>
      <c r="AE126" s="644" t="str">
        <f>TEXT(IF(ISERROR(VLOOKUP(AJ126,【入力用】個人登録票!$A$21:$P$50,12,FALSE)),"",VLOOKUP(AJ126,【入力用】個人登録票!$A$21:$P$50,12,FALSE)) &amp; IF(ISERROR(VLOOKUP(AJ126,【入力用】個人登録票!$A$59:$P$127,12,FALSE)),"",VLOOKUP(AJ126,【入力用】個人登録票!$A$59:$P$127,12,FALSE)),"yyyy/m/d")</f>
        <v/>
      </c>
      <c r="AF126" s="645"/>
      <c r="AG126" s="156" t="str">
        <f t="shared" si="7"/>
        <v/>
      </c>
      <c r="AH126" s="100" t="str">
        <f>IF(ISERROR(VLOOKUP(AJ126,【入力用】個人登録票!$A$21:$Q$50,17,FALSE)),"",VLOOKUP(AJ126,【入力用】個人登録票!$A$21:$Q$50,17,FALSE)) &amp; IF(ISERROR(VLOOKUP(AJ126,【入力用】個人登録票!$A$59:$Q$127,17,FALSE)),"",VLOOKUP(AJ126,【入力用】個人登録票!$A$59:$Q$127,17,FALSE))</f>
        <v/>
      </c>
      <c r="AI126" s="80" t="str">
        <f>IF(ISERROR(VLOOKUP(AJ126,【入力用】個人登録票!$A$21:$P$50,16,FALSE)),"",VLOOKUP(AJ126,【入力用】個人登録票!$A$21:$P$50,16,FALSE)) &amp; IF(ISERROR(VLOOKUP(AJ126,【入力用】個人登録票!$A$59:$P$127,16,FALSE)),"",VLOOKUP(AJ126,【入力用】個人登録票!$A$59:$P$127,16,FALSE))</f>
        <v/>
      </c>
      <c r="AJ126" s="101"/>
    </row>
    <row r="127" spans="1:37" ht="27" customHeight="1">
      <c r="A127" s="75" t="s">
        <v>452</v>
      </c>
      <c r="B127" s="81" t="str">
        <f>IF(ISERROR(VLOOKUP(A127,【入力用】個人登録票!$A$21:$R$50,18,FALSE)),"",VLOOKUP(A127,【入力用】個人登録票!$A$21:$R$50,18,FALSE)) &amp; IF(ISERROR(VLOOKUP(A127,【入力用】個人登録票!$A$59:$R$127,18,FALSE)),"",VLOOKUP(A127,【入力用】個人登録票!$A$59:$R$127,18,FALSE))</f>
        <v/>
      </c>
      <c r="C127" s="755" t="str">
        <f>IF(ISERROR(VLOOKUP(A127,【入力用】個人登録票!$A$21:$P$50,2,FALSE)),"",VLOOKUP(A127,【入力用】個人登録票!$A$21:$P$50,2,FALSE)) &amp; IF(ISERROR(VLOOKUP(A127,【入力用】個人登録票!$A$59:$P$127,2,FALSE)),"",VLOOKUP(A127,【入力用】個人登録票!$A$59:$P$127,2,FALSE))</f>
        <v/>
      </c>
      <c r="D127" s="756"/>
      <c r="E127" s="606" t="str">
        <f>IF(ISERROR(VLOOKUP(A127,【入力用】個人登録票!$A$21:$P$50,5,FALSE)),"",VLOOKUP(A127,【入力用】個人登録票!$A$21:$P$50,5,FALSE)) &amp; IF(ISERROR(VLOOKUP(A127,【入力用】個人登録票!$A$59:$P$127,5,FALSE)),"",VLOOKUP(A127,【入力用】個人登録票!$A$59:$P$127,5,FALSE))</f>
        <v/>
      </c>
      <c r="F127" s="607"/>
      <c r="G127" s="633" t="str">
        <f>TEXT(IF(ISERROR(VLOOKUP(A127,【入力用】個人登録票!$A$21:$P$50,12,FALSE)),"",VLOOKUP(A127,【入力用】個人登録票!$A$21:$P$50,12,FALSE)) &amp; IF(ISERROR(VLOOKUP(A127,【入力用】個人登録票!$A$59:$P$127,12,FALSE)),"",VLOOKUP(A127,【入力用】個人登録票!$A$59:$P$127,12,FALSE)),"yyyy/m/d")</f>
        <v/>
      </c>
      <c r="H127" s="633"/>
      <c r="I127" s="754" t="str">
        <f t="shared" si="6"/>
        <v/>
      </c>
      <c r="J127" s="754"/>
      <c r="K127" s="754"/>
      <c r="L127" s="754"/>
      <c r="M127" s="754"/>
      <c r="N127" s="754"/>
      <c r="O127" s="646" t="str">
        <f>IF(ISERROR(VLOOKUP(A127,【入力用】個人登録票!$A$21:$Q$50,17,FALSE)),"",VLOOKUP(A127,【入力用】個人登録票!$A$21:$Q$50,17,FALSE)) &amp; IF(ISERROR(VLOOKUP(A127,【入力用】個人登録票!$A$59:$Q$127,17,FALSE)),"",VLOOKUP(A127,【入力用】個人登録票!$A$59:$Q$127,17,FALSE))</f>
        <v/>
      </c>
      <c r="P127" s="647"/>
      <c r="Q127" s="647"/>
      <c r="R127" s="647"/>
      <c r="S127" s="647"/>
      <c r="T127" s="647"/>
      <c r="U127" s="647"/>
      <c r="V127" s="648"/>
      <c r="W127" s="686" t="str">
        <f>IF(ISERROR(VLOOKUP(A127,【入力用】個人登録票!$A$21:$P$50,16,FALSE)),"",VLOOKUP(A127,【入力用】個人登録票!$A$21:$P$50,16,FALSE)) &amp; IF(ISERROR(VLOOKUP(A127,【入力用】個人登録票!$A$59:$P$127,16,FALSE)),"",VLOOKUP(A127,【入力用】個人登録票!$A$59:$P$127,16,FALSE))</f>
        <v/>
      </c>
      <c r="X127" s="687"/>
      <c r="Y127" s="687"/>
      <c r="Z127" s="688"/>
      <c r="AA127" s="79" t="str">
        <f>IF(ISERROR(VLOOKUP(AJ127,【入力用】個人登録票!$A$21:$P$50,2,FALSE)),"",VLOOKUP(AJ127,【入力用】個人登録票!$A$21:$P$50,2,FALSE)) &amp; IF(ISERROR(VLOOKUP(AJ127,【入力用】個人登録票!$A$59:$P$127,2,FALSE)),"",VLOOKUP(AJ127,【入力用】個人登録票!$A$59:$P$127,2,FALSE))</f>
        <v/>
      </c>
      <c r="AB127" s="606" t="str">
        <f>IF(ISERROR(VLOOKUP(AJ127,【入力用】個人登録票!$A$21:$P$50,5,FALSE)),"",VLOOKUP(AJ127,【入力用】個人登録票!$A$21:$P$50,5,FALSE)) &amp; IF(ISERROR(VLOOKUP(AJ127,【入力用】個人登録票!$A$59:$P$127,5,FALSE)),"",VLOOKUP(AJ127,【入力用】個人登録票!$A$59:$P$127,5,FALSE))</f>
        <v/>
      </c>
      <c r="AC127" s="649"/>
      <c r="AD127" s="607"/>
      <c r="AE127" s="644" t="str">
        <f>TEXT(IF(ISERROR(VLOOKUP(AJ127,【入力用】個人登録票!$A$21:$P$50,12,FALSE)),"",VLOOKUP(AJ127,【入力用】個人登録票!$A$21:$P$50,12,FALSE)) &amp; IF(ISERROR(VLOOKUP(AJ127,【入力用】個人登録票!$A$59:$P$127,12,FALSE)),"",VLOOKUP(AJ127,【入力用】個人登録票!$A$59:$P$127,12,FALSE)),"yyyy/m/d")</f>
        <v/>
      </c>
      <c r="AF127" s="645"/>
      <c r="AG127" s="156" t="str">
        <f t="shared" si="7"/>
        <v/>
      </c>
      <c r="AH127" s="100" t="str">
        <f>IF(ISERROR(VLOOKUP(AJ127,【入力用】個人登録票!$A$21:$Q$50,17,FALSE)),"",VLOOKUP(AJ127,【入力用】個人登録票!$A$21:$Q$50,17,FALSE)) &amp; IF(ISERROR(VLOOKUP(AJ127,【入力用】個人登録票!$A$59:$Q$127,17,FALSE)),"",VLOOKUP(AJ127,【入力用】個人登録票!$A$59:$Q$127,17,FALSE))</f>
        <v/>
      </c>
      <c r="AI127" s="80" t="str">
        <f>IF(ISERROR(VLOOKUP(AJ127,【入力用】個人登録票!$A$21:$P$50,16,FALSE)),"",VLOOKUP(AJ127,【入力用】個人登録票!$A$21:$P$50,16,FALSE)) &amp; IF(ISERROR(VLOOKUP(AJ127,【入力用】個人登録票!$A$59:$P$127,16,FALSE)),"",VLOOKUP(AJ127,【入力用】個人登録票!$A$59:$P$127,16,FALSE))</f>
        <v/>
      </c>
      <c r="AJ127" s="101"/>
    </row>
    <row r="128" spans="1:37" ht="27" customHeight="1">
      <c r="A128" s="75" t="s">
        <v>453</v>
      </c>
      <c r="B128" s="81" t="str">
        <f>IF(ISERROR(VLOOKUP(A128,【入力用】個人登録票!$A$21:$R$50,18,FALSE)),"",VLOOKUP(A128,【入力用】個人登録票!$A$21:$R$50,18,FALSE)) &amp; IF(ISERROR(VLOOKUP(A128,【入力用】個人登録票!$A$59:$R$127,18,FALSE)),"",VLOOKUP(A128,【入力用】個人登録票!$A$59:$R$127,18,FALSE))</f>
        <v/>
      </c>
      <c r="C128" s="755" t="str">
        <f>IF(ISERROR(VLOOKUP(A128,【入力用】個人登録票!$A$21:$P$50,2,FALSE)),"",VLOOKUP(A128,【入力用】個人登録票!$A$21:$P$50,2,FALSE)) &amp; IF(ISERROR(VLOOKUP(A128,【入力用】個人登録票!$A$59:$P$127,2,FALSE)),"",VLOOKUP(A128,【入力用】個人登録票!$A$59:$P$127,2,FALSE))</f>
        <v/>
      </c>
      <c r="D128" s="756"/>
      <c r="E128" s="606" t="str">
        <f>IF(ISERROR(VLOOKUP(A128,【入力用】個人登録票!$A$21:$P$50,5,FALSE)),"",VLOOKUP(A128,【入力用】個人登録票!$A$21:$P$50,5,FALSE)) &amp; IF(ISERROR(VLOOKUP(A128,【入力用】個人登録票!$A$59:$P$127,5,FALSE)),"",VLOOKUP(A128,【入力用】個人登録票!$A$59:$P$127,5,FALSE))</f>
        <v/>
      </c>
      <c r="F128" s="607"/>
      <c r="G128" s="633" t="str">
        <f>TEXT(IF(ISERROR(VLOOKUP(A128,【入力用】個人登録票!$A$21:$P$50,12,FALSE)),"",VLOOKUP(A128,【入力用】個人登録票!$A$21:$P$50,12,FALSE)) &amp; IF(ISERROR(VLOOKUP(A128,【入力用】個人登録票!$A$59:$P$127,12,FALSE)),"",VLOOKUP(A128,【入力用】個人登録票!$A$59:$P$127,12,FALSE)),"yyyy/m/d")</f>
        <v/>
      </c>
      <c r="H128" s="633"/>
      <c r="I128" s="754" t="str">
        <f t="shared" si="6"/>
        <v/>
      </c>
      <c r="J128" s="754"/>
      <c r="K128" s="754"/>
      <c r="L128" s="754"/>
      <c r="M128" s="754"/>
      <c r="N128" s="754"/>
      <c r="O128" s="646" t="str">
        <f>IF(ISERROR(VLOOKUP(A128,【入力用】個人登録票!$A$21:$Q$50,17,FALSE)),"",VLOOKUP(A128,【入力用】個人登録票!$A$21:$Q$50,17,FALSE)) &amp; IF(ISERROR(VLOOKUP(A128,【入力用】個人登録票!$A$59:$Q$127,17,FALSE)),"",VLOOKUP(A128,【入力用】個人登録票!$A$59:$Q$127,17,FALSE))</f>
        <v/>
      </c>
      <c r="P128" s="647"/>
      <c r="Q128" s="647"/>
      <c r="R128" s="647"/>
      <c r="S128" s="647"/>
      <c r="T128" s="647"/>
      <c r="U128" s="647"/>
      <c r="V128" s="648"/>
      <c r="W128" s="686" t="str">
        <f>IF(ISERROR(VLOOKUP(A128,【入力用】個人登録票!$A$21:$P$50,16,FALSE)),"",VLOOKUP(A128,【入力用】個人登録票!$A$21:$P$50,16,FALSE)) &amp; IF(ISERROR(VLOOKUP(A128,【入力用】個人登録票!$A$59:$P$127,16,FALSE)),"",VLOOKUP(A128,【入力用】個人登録票!$A$59:$P$127,16,FALSE))</f>
        <v/>
      </c>
      <c r="X128" s="687"/>
      <c r="Y128" s="687"/>
      <c r="Z128" s="688"/>
      <c r="AA128" s="79" t="str">
        <f>IF(ISERROR(VLOOKUP(AJ128,【入力用】個人登録票!$A$21:$P$50,2,FALSE)),"",VLOOKUP(AJ128,【入力用】個人登録票!$A$21:$P$50,2,FALSE)) &amp; IF(ISERROR(VLOOKUP(AJ128,【入力用】個人登録票!$A$59:$P$127,2,FALSE)),"",VLOOKUP(AJ128,【入力用】個人登録票!$A$59:$P$127,2,FALSE))</f>
        <v/>
      </c>
      <c r="AB128" s="606" t="str">
        <f>IF(ISERROR(VLOOKUP(AJ128,【入力用】個人登録票!$A$21:$P$50,5,FALSE)),"",VLOOKUP(AJ128,【入力用】個人登録票!$A$21:$P$50,5,FALSE)) &amp; IF(ISERROR(VLOOKUP(AJ128,【入力用】個人登録票!$A$59:$P$127,5,FALSE)),"",VLOOKUP(AJ128,【入力用】個人登録票!$A$59:$P$127,5,FALSE))</f>
        <v/>
      </c>
      <c r="AC128" s="649"/>
      <c r="AD128" s="607"/>
      <c r="AE128" s="644" t="str">
        <f>TEXT(IF(ISERROR(VLOOKUP(AJ128,【入力用】個人登録票!$A$21:$P$50,12,FALSE)),"",VLOOKUP(AJ128,【入力用】個人登録票!$A$21:$P$50,12,FALSE)) &amp; IF(ISERROR(VLOOKUP(AJ128,【入力用】個人登録票!$A$59:$P$127,12,FALSE)),"",VLOOKUP(AJ128,【入力用】個人登録票!$A$59:$P$127,12,FALSE)),"yyyy/m/d")</f>
        <v/>
      </c>
      <c r="AF128" s="645"/>
      <c r="AG128" s="156" t="str">
        <f t="shared" si="7"/>
        <v/>
      </c>
      <c r="AH128" s="100" t="str">
        <f>IF(ISERROR(VLOOKUP(AJ128,【入力用】個人登録票!$A$21:$Q$50,17,FALSE)),"",VLOOKUP(AJ128,【入力用】個人登録票!$A$21:$Q$50,17,FALSE)) &amp; IF(ISERROR(VLOOKUP(AJ128,【入力用】個人登録票!$A$59:$Q$127,17,FALSE)),"",VLOOKUP(AJ128,【入力用】個人登録票!$A$59:$Q$127,17,FALSE))</f>
        <v/>
      </c>
      <c r="AI128" s="80" t="str">
        <f>IF(ISERROR(VLOOKUP(AJ128,【入力用】個人登録票!$A$21:$P$50,16,FALSE)),"",VLOOKUP(AJ128,【入力用】個人登録票!$A$21:$P$50,16,FALSE)) &amp; IF(ISERROR(VLOOKUP(AJ128,【入力用】個人登録票!$A$59:$P$127,16,FALSE)),"",VLOOKUP(AJ128,【入力用】個人登録票!$A$59:$P$127,16,FALSE))</f>
        <v/>
      </c>
      <c r="AJ128" s="101"/>
    </row>
    <row r="129" spans="1:36" ht="27" customHeight="1">
      <c r="A129" s="75" t="s">
        <v>454</v>
      </c>
      <c r="B129" s="81" t="str">
        <f>IF(ISERROR(VLOOKUP(A129,【入力用】個人登録票!$A$21:$R$50,18,FALSE)),"",VLOOKUP(A129,【入力用】個人登録票!$A$21:$R$50,18,FALSE)) &amp; IF(ISERROR(VLOOKUP(A129,【入力用】個人登録票!$A$59:$R$127,18,FALSE)),"",VLOOKUP(A129,【入力用】個人登録票!$A$59:$R$127,18,FALSE))</f>
        <v/>
      </c>
      <c r="C129" s="755" t="str">
        <f>IF(ISERROR(VLOOKUP(A129,【入力用】個人登録票!$A$21:$P$50,2,FALSE)),"",VLOOKUP(A129,【入力用】個人登録票!$A$21:$P$50,2,FALSE)) &amp; IF(ISERROR(VLOOKUP(A129,【入力用】個人登録票!$A$59:$P$127,2,FALSE)),"",VLOOKUP(A129,【入力用】個人登録票!$A$59:$P$127,2,FALSE))</f>
        <v/>
      </c>
      <c r="D129" s="756"/>
      <c r="E129" s="606" t="str">
        <f>IF(ISERROR(VLOOKUP(A129,【入力用】個人登録票!$A$21:$P$50,5,FALSE)),"",VLOOKUP(A129,【入力用】個人登録票!$A$21:$P$50,5,FALSE)) &amp; IF(ISERROR(VLOOKUP(A129,【入力用】個人登録票!$A$59:$P$127,5,FALSE)),"",VLOOKUP(A129,【入力用】個人登録票!$A$59:$P$127,5,FALSE))</f>
        <v/>
      </c>
      <c r="F129" s="607"/>
      <c r="G129" s="633" t="str">
        <f>TEXT(IF(ISERROR(VLOOKUP(A129,【入力用】個人登録票!$A$21:$P$50,12,FALSE)),"",VLOOKUP(A129,【入力用】個人登録票!$A$21:$P$50,12,FALSE)) &amp; IF(ISERROR(VLOOKUP(A129,【入力用】個人登録票!$A$59:$P$127,12,FALSE)),"",VLOOKUP(A129,【入力用】個人登録票!$A$59:$P$127,12,FALSE)),"yyyy/m/d")</f>
        <v/>
      </c>
      <c r="H129" s="633"/>
      <c r="I129" s="754" t="str">
        <f t="shared" si="6"/>
        <v/>
      </c>
      <c r="J129" s="754"/>
      <c r="K129" s="754"/>
      <c r="L129" s="754"/>
      <c r="M129" s="754"/>
      <c r="N129" s="754"/>
      <c r="O129" s="646" t="str">
        <f>IF(ISERROR(VLOOKUP(A129,【入力用】個人登録票!$A$21:$Q$50,17,FALSE)),"",VLOOKUP(A129,【入力用】個人登録票!$A$21:$Q$50,17,FALSE)) &amp; IF(ISERROR(VLOOKUP(A129,【入力用】個人登録票!$A$59:$Q$127,17,FALSE)),"",VLOOKUP(A129,【入力用】個人登録票!$A$59:$Q$127,17,FALSE))</f>
        <v/>
      </c>
      <c r="P129" s="647"/>
      <c r="Q129" s="647"/>
      <c r="R129" s="647"/>
      <c r="S129" s="647"/>
      <c r="T129" s="647"/>
      <c r="U129" s="647"/>
      <c r="V129" s="648"/>
      <c r="W129" s="686" t="str">
        <f>IF(ISERROR(VLOOKUP(A129,【入力用】個人登録票!$A$21:$P$50,16,FALSE)),"",VLOOKUP(A129,【入力用】個人登録票!$A$21:$P$50,16,FALSE)) &amp; IF(ISERROR(VLOOKUP(A129,【入力用】個人登録票!$A$59:$P$127,16,FALSE)),"",VLOOKUP(A129,【入力用】個人登録票!$A$59:$P$127,16,FALSE))</f>
        <v/>
      </c>
      <c r="X129" s="687"/>
      <c r="Y129" s="687"/>
      <c r="Z129" s="688"/>
      <c r="AA129" s="79" t="str">
        <f>IF(ISERROR(VLOOKUP(AJ129,【入力用】個人登録票!$A$21:$P$50,2,FALSE)),"",VLOOKUP(AJ129,【入力用】個人登録票!$A$21:$P$50,2,FALSE)) &amp; IF(ISERROR(VLOOKUP(AJ129,【入力用】個人登録票!$A$59:$P$127,2,FALSE)),"",VLOOKUP(AJ129,【入力用】個人登録票!$A$59:$P$127,2,FALSE))</f>
        <v/>
      </c>
      <c r="AB129" s="606" t="str">
        <f>IF(ISERROR(VLOOKUP(AJ129,【入力用】個人登録票!$A$21:$P$50,5,FALSE)),"",VLOOKUP(AJ129,【入力用】個人登録票!$A$21:$P$50,5,FALSE)) &amp; IF(ISERROR(VLOOKUP(AJ129,【入力用】個人登録票!$A$59:$P$127,5,FALSE)),"",VLOOKUP(AJ129,【入力用】個人登録票!$A$59:$P$127,5,FALSE))</f>
        <v/>
      </c>
      <c r="AC129" s="649"/>
      <c r="AD129" s="607"/>
      <c r="AE129" s="644" t="str">
        <f>TEXT(IF(ISERROR(VLOOKUP(AJ129,【入力用】個人登録票!$A$21:$P$50,12,FALSE)),"",VLOOKUP(AJ129,【入力用】個人登録票!$A$21:$P$50,12,FALSE)) &amp; IF(ISERROR(VLOOKUP(AJ129,【入力用】個人登録票!$A$59:$P$127,12,FALSE)),"",VLOOKUP(AJ129,【入力用】個人登録票!$A$59:$P$127,12,FALSE)),"yyyy/m/d")</f>
        <v/>
      </c>
      <c r="AF129" s="645"/>
      <c r="AG129" s="156" t="str">
        <f t="shared" si="7"/>
        <v/>
      </c>
      <c r="AH129" s="100" t="str">
        <f>IF(ISERROR(VLOOKUP(AJ129,【入力用】個人登録票!$A$21:$Q$50,17,FALSE)),"",VLOOKUP(AJ129,【入力用】個人登録票!$A$21:$Q$50,17,FALSE)) &amp; IF(ISERROR(VLOOKUP(AJ129,【入力用】個人登録票!$A$59:$Q$127,17,FALSE)),"",VLOOKUP(AJ129,【入力用】個人登録票!$A$59:$Q$127,17,FALSE))</f>
        <v/>
      </c>
      <c r="AI129" s="80" t="str">
        <f>IF(ISERROR(VLOOKUP(AJ129,【入力用】個人登録票!$A$21:$P$50,16,FALSE)),"",VLOOKUP(AJ129,【入力用】個人登録票!$A$21:$P$50,16,FALSE)) &amp; IF(ISERROR(VLOOKUP(AJ129,【入力用】個人登録票!$A$59:$P$127,16,FALSE)),"",VLOOKUP(AJ129,【入力用】個人登録票!$A$59:$P$127,16,FALSE))</f>
        <v/>
      </c>
      <c r="AJ129" s="101"/>
    </row>
    <row r="130" spans="1:36" ht="27" customHeight="1" thickBot="1">
      <c r="A130" s="75" t="s">
        <v>363</v>
      </c>
      <c r="B130" s="81" t="str">
        <f>IF(ISERROR(VLOOKUP(A130,【入力用】個人登録票!$A$21:$R$50,18,FALSE)),"",VLOOKUP(A130,【入力用】個人登録票!$A$21:$R$50,18,FALSE)) &amp; IF(ISERROR(VLOOKUP(A130,【入力用】個人登録票!$A$59:$R$127,18,FALSE)),"",VLOOKUP(A130,【入力用】個人登録票!$A$59:$R$127,18,FALSE))</f>
        <v/>
      </c>
      <c r="C130" s="773" t="str">
        <f>IF(ISERROR(VLOOKUP(A130,【入力用】個人登録票!$A$21:$P$50,2,FALSE)),"",VLOOKUP(A130,【入力用】個人登録票!$A$21:$P$50,2,FALSE)) &amp; IF(ISERROR(VLOOKUP(A130,【入力用】個人登録票!$A$59:$P$127,2,FALSE)),"",VLOOKUP(A130,【入力用】個人登録票!$A$59:$P$127,2,FALSE))</f>
        <v/>
      </c>
      <c r="D130" s="774"/>
      <c r="E130" s="689" t="str">
        <f>IF(ISERROR(VLOOKUP(A130,【入力用】個人登録票!$A$21:$P$50,5,FALSE)),"",VLOOKUP(A130,【入力用】個人登録票!$A$21:$P$50,5,FALSE)) &amp; IF(ISERROR(VLOOKUP(A130,【入力用】個人登録票!$A$59:$P$127,5,FALSE)),"",VLOOKUP(A130,【入力用】個人登録票!$A$59:$P$127,5,FALSE))</f>
        <v/>
      </c>
      <c r="F130" s="690"/>
      <c r="G130" s="691" t="str">
        <f>TEXT(IF(ISERROR(VLOOKUP(A130,【入力用】個人登録票!$A$21:$P$50,12,FALSE)),"",VLOOKUP(A130,【入力用】個人登録票!$A$21:$P$50,12,FALSE)) &amp; IF(ISERROR(VLOOKUP(A130,【入力用】個人登録票!$A$59:$P$127,12,FALSE)),"",VLOOKUP(A130,【入力用】個人登録票!$A$59:$P$127,12,FALSE)),"yyyy/m/d")</f>
        <v/>
      </c>
      <c r="H130" s="691"/>
      <c r="I130" s="757" t="str">
        <f t="shared" si="6"/>
        <v/>
      </c>
      <c r="J130" s="757"/>
      <c r="K130" s="757"/>
      <c r="L130" s="757"/>
      <c r="M130" s="757"/>
      <c r="N130" s="757"/>
      <c r="O130" s="695" t="str">
        <f>IF(ISERROR(VLOOKUP(A130,【入力用】個人登録票!$A$21:$Q$50,17,FALSE)),"",VLOOKUP(A130,【入力用】個人登録票!$A$21:$Q$50,17,FALSE)) &amp; IF(ISERROR(VLOOKUP(A130,【入力用】個人登録票!$A$59:$Q$127,17,FALSE)),"",VLOOKUP(A130,【入力用】個人登録票!$A$59:$Q$127,17,FALSE))</f>
        <v/>
      </c>
      <c r="P130" s="696"/>
      <c r="Q130" s="696"/>
      <c r="R130" s="696"/>
      <c r="S130" s="696"/>
      <c r="T130" s="696"/>
      <c r="U130" s="696"/>
      <c r="V130" s="697"/>
      <c r="W130" s="730" t="str">
        <f>IF(ISERROR(VLOOKUP(A130,【入力用】個人登録票!$A$21:$P$50,16,FALSE)),"",VLOOKUP(A130,【入力用】個人登録票!$A$21:$P$50,16,FALSE)) &amp; IF(ISERROR(VLOOKUP(A130,【入力用】個人登録票!$A$59:$P$127,16,FALSE)),"",VLOOKUP(A130,【入力用】個人登録票!$A$59:$P$127,16,FALSE))</f>
        <v/>
      </c>
      <c r="X130" s="731"/>
      <c r="Y130" s="731"/>
      <c r="Z130" s="732"/>
      <c r="AA130" s="82" t="str">
        <f>IF(ISERROR(VLOOKUP(AJ130,【入力用】個人登録票!$A$21:$P$50,2,FALSE)),"",VLOOKUP(AJ130,【入力用】個人登録票!$A$21:$P$50,2,FALSE)) &amp; IF(ISERROR(VLOOKUP(AJ130,【入力用】個人登録票!$A$59:$P$127,2,FALSE)),"",VLOOKUP(AJ130,【入力用】個人登録票!$A$59:$P$127,2,FALSE))</f>
        <v/>
      </c>
      <c r="AB130" s="689" t="str">
        <f>IF(ISERROR(VLOOKUP(AJ130,【入力用】個人登録票!$A$21:$P$50,5,FALSE)),"",VLOOKUP(AJ130,【入力用】個人登録票!$A$21:$P$50,5,FALSE)) &amp; IF(ISERROR(VLOOKUP(AJ130,【入力用】個人登録票!$A$59:$P$127,5,FALSE)),"",VLOOKUP(AJ130,【入力用】個人登録票!$A$59:$P$127,5,FALSE))</f>
        <v/>
      </c>
      <c r="AC130" s="692"/>
      <c r="AD130" s="690"/>
      <c r="AE130" s="693" t="str">
        <f>TEXT(IF(ISERROR(VLOOKUP(AJ130,【入力用】個人登録票!$A$21:$P$50,12,FALSE)),"",VLOOKUP(AJ130,【入力用】個人登録票!$A$21:$P$50,12,FALSE)) &amp; IF(ISERROR(VLOOKUP(AJ130,【入力用】個人登録票!$A$59:$P$127,12,FALSE)),"",VLOOKUP(AJ130,【入力用】個人登録票!$A$59:$P$127,12,FALSE)),"yyyy/m/d")</f>
        <v/>
      </c>
      <c r="AF130" s="694"/>
      <c r="AG130" s="157" t="str">
        <f t="shared" si="7"/>
        <v/>
      </c>
      <c r="AH130" s="83" t="str">
        <f>IF(ISERROR(VLOOKUP(AJ130,【入力用】個人登録票!$A$21:$Q$50,17,FALSE)),"",VLOOKUP(AJ130,【入力用】個人登録票!$A$21:$Q$50,17,FALSE)) &amp; IF(ISERROR(VLOOKUP(AJ130,【入力用】個人登録票!$A$59:$Q$127,17,FALSE)),"",VLOOKUP(AJ130,【入力用】個人登録票!$A$59:$Q$127,17,FALSE))</f>
        <v/>
      </c>
      <c r="AI130" s="84" t="str">
        <f>IF(ISERROR(VLOOKUP(AJ130,【入力用】個人登録票!$A$21:$P$50,16,FALSE)),"",VLOOKUP(AJ130,【入力用】個人登録票!$A$21:$P$50,16,FALSE)) &amp; IF(ISERROR(VLOOKUP(AJ130,【入力用】個人登録票!$A$59:$P$127,16,FALSE)),"",VLOOKUP(AJ130,【入力用】個人登録票!$A$59:$P$127,16,FALSE))</f>
        <v/>
      </c>
      <c r="AJ130" s="101"/>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640" t="s">
        <v>52</v>
      </c>
      <c r="E132" s="640"/>
      <c r="F132" s="640"/>
      <c r="G132" s="640"/>
      <c r="H132" s="640"/>
      <c r="I132" s="640"/>
      <c r="J132" s="640"/>
      <c r="K132" s="640"/>
      <c r="L132" s="640"/>
      <c r="M132" s="640"/>
      <c r="N132" s="640"/>
      <c r="O132" s="640"/>
      <c r="P132" s="640"/>
      <c r="Q132" s="640"/>
      <c r="R132" s="640"/>
      <c r="S132" s="640"/>
      <c r="T132" s="640"/>
      <c r="U132" s="640"/>
      <c r="V132" s="640"/>
      <c r="W132" s="640"/>
      <c r="X132" s="640"/>
      <c r="Y132" s="640"/>
      <c r="Z132" s="640"/>
      <c r="AA132" s="640"/>
      <c r="AB132" s="640"/>
      <c r="AC132" s="640"/>
      <c r="AD132" s="640"/>
      <c r="AE132" s="640"/>
      <c r="AF132" s="640"/>
      <c r="AG132" s="640"/>
      <c r="AH132" s="640"/>
      <c r="AI132" s="640"/>
    </row>
    <row r="133" spans="1:36" ht="12.75" customHeight="1">
      <c r="C133" s="2"/>
      <c r="D133" s="640" t="s">
        <v>53</v>
      </c>
      <c r="E133" s="640"/>
      <c r="F133" s="640"/>
      <c r="G133" s="640"/>
      <c r="H133" s="640"/>
      <c r="I133" s="640"/>
      <c r="J133" s="640"/>
      <c r="K133" s="640"/>
      <c r="L133" s="640"/>
      <c r="M133" s="640"/>
      <c r="N133" s="640"/>
      <c r="O133" s="640"/>
      <c r="P133" s="640"/>
      <c r="Q133" s="640"/>
      <c r="R133" s="640"/>
      <c r="S133" s="640"/>
      <c r="T133" s="640"/>
      <c r="U133" s="640"/>
      <c r="V133" s="640"/>
      <c r="W133" s="640"/>
      <c r="X133" s="640"/>
      <c r="Y133" s="640"/>
      <c r="Z133" s="640"/>
      <c r="AA133" s="640"/>
      <c r="AB133" s="640"/>
      <c r="AC133" s="640"/>
      <c r="AD133" s="640"/>
      <c r="AE133" s="640"/>
      <c r="AF133" s="640"/>
      <c r="AG133" s="640"/>
      <c r="AH133" s="640"/>
      <c r="AI133" s="640"/>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MrAT39M+OASlWAb6KN8IFLTE22N2fBBBCgrPQVdH1DbgVHG4ImXTgRZfBtEZb3//D4hKPueCMDWrzjnHpOZZzw==" saltValue="K+/TOeuurz4QZCuAyOGGwg==" spinCount="100000" sheet="1" objects="1" scenarios="1"/>
  <dataConsolidate/>
  <mergeCells count="807">
    <mergeCell ref="AK82:AK83"/>
    <mergeCell ref="AK84:AK85"/>
    <mergeCell ref="AK111:AK112"/>
    <mergeCell ref="AK113:AK114"/>
    <mergeCell ref="AK115:AK116"/>
    <mergeCell ref="AK117:AK118"/>
    <mergeCell ref="AK14:AK15"/>
    <mergeCell ref="AK16:AK17"/>
    <mergeCell ref="AK18:AK19"/>
    <mergeCell ref="AK45:AK46"/>
    <mergeCell ref="AK47:AK48"/>
    <mergeCell ref="AK49:AK50"/>
    <mergeCell ref="AK51:AK52"/>
    <mergeCell ref="AK78:AK79"/>
    <mergeCell ref="AK80:AK81"/>
    <mergeCell ref="C84:D85"/>
    <mergeCell ref="C51:D52"/>
    <mergeCell ref="C18:D19"/>
    <mergeCell ref="C60:D60"/>
    <mergeCell ref="C128:D128"/>
    <mergeCell ref="C129:D129"/>
    <mergeCell ref="C124:D124"/>
    <mergeCell ref="C125:D125"/>
    <mergeCell ref="C126:D126"/>
    <mergeCell ref="C127:D127"/>
    <mergeCell ref="C119:D119"/>
    <mergeCell ref="C120:D120"/>
    <mergeCell ref="C121:D121"/>
    <mergeCell ref="C54:D54"/>
    <mergeCell ref="C55:D55"/>
    <mergeCell ref="C56:D56"/>
    <mergeCell ref="C86:D86"/>
    <mergeCell ref="C87:D87"/>
    <mergeCell ref="C88:D88"/>
    <mergeCell ref="C97:D97"/>
    <mergeCell ref="C123:D123"/>
    <mergeCell ref="C61:D61"/>
    <mergeCell ref="C90:D90"/>
    <mergeCell ref="C89:D89"/>
    <mergeCell ref="C74:E75"/>
    <mergeCell ref="C70:E71"/>
    <mergeCell ref="E68:G68"/>
    <mergeCell ref="E84:F85"/>
    <mergeCell ref="G84:H85"/>
    <mergeCell ref="C122:D122"/>
    <mergeCell ref="C91:D91"/>
    <mergeCell ref="C92:D92"/>
    <mergeCell ref="C93:D93"/>
    <mergeCell ref="C94:D94"/>
    <mergeCell ref="C95:D95"/>
    <mergeCell ref="C96:D96"/>
    <mergeCell ref="C116:E116"/>
    <mergeCell ref="C112:E112"/>
    <mergeCell ref="C109:E109"/>
    <mergeCell ref="F104:G104"/>
    <mergeCell ref="D99:AI99"/>
    <mergeCell ref="D100:AI100"/>
    <mergeCell ref="L101:M101"/>
    <mergeCell ref="O103:O106"/>
    <mergeCell ref="P103:P106"/>
    <mergeCell ref="AB122:AD122"/>
    <mergeCell ref="AE122:AF122"/>
    <mergeCell ref="E121:F121"/>
    <mergeCell ref="AJ117:AJ118"/>
    <mergeCell ref="AJ84:AJ85"/>
    <mergeCell ref="AJ76:AJ77"/>
    <mergeCell ref="AJ78:AJ79"/>
    <mergeCell ref="AJ80:AJ81"/>
    <mergeCell ref="AJ82:AJ83"/>
    <mergeCell ref="C28:D28"/>
    <mergeCell ref="C29:D29"/>
    <mergeCell ref="AJ109:AJ110"/>
    <mergeCell ref="AJ111:AJ112"/>
    <mergeCell ref="AJ113:AJ114"/>
    <mergeCell ref="AJ115:AJ116"/>
    <mergeCell ref="AE115:AF116"/>
    <mergeCell ref="AG115:AG116"/>
    <mergeCell ref="AH115:AH116"/>
    <mergeCell ref="AI115:AI116"/>
    <mergeCell ref="C30:D30"/>
    <mergeCell ref="C31:D31"/>
    <mergeCell ref="C57:D57"/>
    <mergeCell ref="C58:D58"/>
    <mergeCell ref="C59:D59"/>
    <mergeCell ref="C62:D62"/>
    <mergeCell ref="C63:D63"/>
    <mergeCell ref="C64:D64"/>
    <mergeCell ref="C1:AI1"/>
    <mergeCell ref="AJ49:AJ50"/>
    <mergeCell ref="AJ51:AJ52"/>
    <mergeCell ref="AJ43:AJ44"/>
    <mergeCell ref="AJ45:AJ46"/>
    <mergeCell ref="AJ47:AJ48"/>
    <mergeCell ref="AJ14:AJ15"/>
    <mergeCell ref="AJ16:AJ17"/>
    <mergeCell ref="AJ18:AJ19"/>
    <mergeCell ref="AI51:AI52"/>
    <mergeCell ref="C23:D23"/>
    <mergeCell ref="C24:D24"/>
    <mergeCell ref="C25:D25"/>
    <mergeCell ref="C26:D26"/>
    <mergeCell ref="C27:D27"/>
    <mergeCell ref="AJ8:AJ9"/>
    <mergeCell ref="V2:W2"/>
    <mergeCell ref="V35:W35"/>
    <mergeCell ref="AG51:AG52"/>
    <mergeCell ref="AH51:AH52"/>
    <mergeCell ref="AE49:AF50"/>
    <mergeCell ref="AG49:AG50"/>
    <mergeCell ref="AH49:AH50"/>
    <mergeCell ref="W51:Z52"/>
    <mergeCell ref="D132:AI132"/>
    <mergeCell ref="D133:AI133"/>
    <mergeCell ref="AE129:AF129"/>
    <mergeCell ref="E130:F130"/>
    <mergeCell ref="G130:H130"/>
    <mergeCell ref="I130:N130"/>
    <mergeCell ref="O130:V130"/>
    <mergeCell ref="W130:Z130"/>
    <mergeCell ref="AB130:AD130"/>
    <mergeCell ref="AE130:AF130"/>
    <mergeCell ref="C130:D130"/>
    <mergeCell ref="AE128:AF128"/>
    <mergeCell ref="E127:F127"/>
    <mergeCell ref="G127:H127"/>
    <mergeCell ref="E129:F129"/>
    <mergeCell ref="G129:H129"/>
    <mergeCell ref="I129:N129"/>
    <mergeCell ref="O129:V129"/>
    <mergeCell ref="W129:Z129"/>
    <mergeCell ref="AB129:AD129"/>
    <mergeCell ref="E128:F128"/>
    <mergeCell ref="G128:H128"/>
    <mergeCell ref="I128:N128"/>
    <mergeCell ref="O128:V128"/>
    <mergeCell ref="W128:Z128"/>
    <mergeCell ref="AB128:AD128"/>
    <mergeCell ref="AE127:AF127"/>
    <mergeCell ref="I127:N127"/>
    <mergeCell ref="O127:V127"/>
    <mergeCell ref="W127:Z127"/>
    <mergeCell ref="AB127:AD127"/>
    <mergeCell ref="E126:F126"/>
    <mergeCell ref="G126:H126"/>
    <mergeCell ref="I126:N126"/>
    <mergeCell ref="O126:V126"/>
    <mergeCell ref="W126:Z126"/>
    <mergeCell ref="AB126:AD126"/>
    <mergeCell ref="AE126:AF126"/>
    <mergeCell ref="E125:F125"/>
    <mergeCell ref="G125:H125"/>
    <mergeCell ref="I125:N125"/>
    <mergeCell ref="O125:V125"/>
    <mergeCell ref="W125:Z125"/>
    <mergeCell ref="AB125:AD125"/>
    <mergeCell ref="AE125:AF125"/>
    <mergeCell ref="E124:F124"/>
    <mergeCell ref="G124:H124"/>
    <mergeCell ref="I124:N124"/>
    <mergeCell ref="O124:V124"/>
    <mergeCell ref="W124:Z124"/>
    <mergeCell ref="AB124:AD124"/>
    <mergeCell ref="AE124:AF124"/>
    <mergeCell ref="E123:F123"/>
    <mergeCell ref="G123:H123"/>
    <mergeCell ref="E122:F122"/>
    <mergeCell ref="I123:N123"/>
    <mergeCell ref="O123:V123"/>
    <mergeCell ref="W123:Z123"/>
    <mergeCell ref="AB123:AD123"/>
    <mergeCell ref="AB120:AD120"/>
    <mergeCell ref="I119:N119"/>
    <mergeCell ref="O119:V119"/>
    <mergeCell ref="W119:Z119"/>
    <mergeCell ref="AE121:AF121"/>
    <mergeCell ref="AE123:AF123"/>
    <mergeCell ref="G122:H122"/>
    <mergeCell ref="I122:N122"/>
    <mergeCell ref="O122:V122"/>
    <mergeCell ref="W122:Z122"/>
    <mergeCell ref="W121:Z121"/>
    <mergeCell ref="AB121:AD121"/>
    <mergeCell ref="G121:H121"/>
    <mergeCell ref="I121:N121"/>
    <mergeCell ref="O121:V121"/>
    <mergeCell ref="AE119:AF119"/>
    <mergeCell ref="E120:F120"/>
    <mergeCell ref="G120:H120"/>
    <mergeCell ref="I120:N120"/>
    <mergeCell ref="O120:V120"/>
    <mergeCell ref="W120:Z120"/>
    <mergeCell ref="E117:F118"/>
    <mergeCell ref="E119:F119"/>
    <mergeCell ref="G119:H119"/>
    <mergeCell ref="AE117:AF118"/>
    <mergeCell ref="AE120:AF120"/>
    <mergeCell ref="AB119:AD119"/>
    <mergeCell ref="AG117:AG118"/>
    <mergeCell ref="AH117:AH118"/>
    <mergeCell ref="AI117:AI118"/>
    <mergeCell ref="C115:E115"/>
    <mergeCell ref="F115:M116"/>
    <mergeCell ref="N115:P116"/>
    <mergeCell ref="Q115:Z116"/>
    <mergeCell ref="AA115:AA116"/>
    <mergeCell ref="AB115:AD116"/>
    <mergeCell ref="G117:H118"/>
    <mergeCell ref="I117:N117"/>
    <mergeCell ref="O117:V118"/>
    <mergeCell ref="W117:Z118"/>
    <mergeCell ref="C117:D118"/>
    <mergeCell ref="AA117:AA118"/>
    <mergeCell ref="AB117:AD118"/>
    <mergeCell ref="I118:N118"/>
    <mergeCell ref="N113:P113"/>
    <mergeCell ref="Q113:Z113"/>
    <mergeCell ref="AA113:AA114"/>
    <mergeCell ref="AU109:AX110"/>
    <mergeCell ref="C110:E110"/>
    <mergeCell ref="C111:E111"/>
    <mergeCell ref="G111:Z112"/>
    <mergeCell ref="AA111:AA112"/>
    <mergeCell ref="AB111:AD112"/>
    <mergeCell ref="AE111:AF112"/>
    <mergeCell ref="AB113:AD114"/>
    <mergeCell ref="AE113:AF114"/>
    <mergeCell ref="AG113:AG114"/>
    <mergeCell ref="AH113:AH114"/>
    <mergeCell ref="AI113:AI114"/>
    <mergeCell ref="C114:E114"/>
    <mergeCell ref="N114:P114"/>
    <mergeCell ref="Q114:Z114"/>
    <mergeCell ref="C113:E113"/>
    <mergeCell ref="F113:M114"/>
    <mergeCell ref="AG111:AG112"/>
    <mergeCell ref="AH111:AH112"/>
    <mergeCell ref="AI111:AI112"/>
    <mergeCell ref="AD107:AD108"/>
    <mergeCell ref="AE107:AI108"/>
    <mergeCell ref="T108:Y108"/>
    <mergeCell ref="G109:Z110"/>
    <mergeCell ref="AA109:AA110"/>
    <mergeCell ref="AB109:AD110"/>
    <mergeCell ref="AE109:AF110"/>
    <mergeCell ref="AH109:AH110"/>
    <mergeCell ref="AI109:AI110"/>
    <mergeCell ref="C107:E108"/>
    <mergeCell ref="F107:S108"/>
    <mergeCell ref="T107:Y107"/>
    <mergeCell ref="Z107:Z108"/>
    <mergeCell ref="AA107:AA108"/>
    <mergeCell ref="AB107:AB108"/>
    <mergeCell ref="W103:W106"/>
    <mergeCell ref="X103:X106"/>
    <mergeCell ref="AC107:AC108"/>
    <mergeCell ref="Y103:Y106"/>
    <mergeCell ref="Z103:Z106"/>
    <mergeCell ref="AA103:AA106"/>
    <mergeCell ref="AB103:AB106"/>
    <mergeCell ref="AC103:AC106"/>
    <mergeCell ref="H102:H106"/>
    <mergeCell ref="C103:E104"/>
    <mergeCell ref="I103:I106"/>
    <mergeCell ref="J103:J106"/>
    <mergeCell ref="K103:K106"/>
    <mergeCell ref="L103:L106"/>
    <mergeCell ref="M103:M106"/>
    <mergeCell ref="N103:N106"/>
    <mergeCell ref="Q103:Q106"/>
    <mergeCell ref="R103:R106"/>
    <mergeCell ref="AE103:AI103"/>
    <mergeCell ref="S103:S106"/>
    <mergeCell ref="T103:T106"/>
    <mergeCell ref="U103:U106"/>
    <mergeCell ref="V103:V106"/>
    <mergeCell ref="E97:F97"/>
    <mergeCell ref="G97:H97"/>
    <mergeCell ref="I97:N97"/>
    <mergeCell ref="O97:V97"/>
    <mergeCell ref="W97:Z97"/>
    <mergeCell ref="AB97:AD97"/>
    <mergeCell ref="AE97:AF97"/>
    <mergeCell ref="AE104:AI104"/>
    <mergeCell ref="C105:E106"/>
    <mergeCell ref="V101:W101"/>
    <mergeCell ref="E96:F96"/>
    <mergeCell ref="G96:H96"/>
    <mergeCell ref="AB95:AD95"/>
    <mergeCell ref="AE95:AF95"/>
    <mergeCell ref="E94:F94"/>
    <mergeCell ref="G94:H94"/>
    <mergeCell ref="I94:N94"/>
    <mergeCell ref="O94:V94"/>
    <mergeCell ref="W94:Z94"/>
    <mergeCell ref="AB94:AD94"/>
    <mergeCell ref="I96:N96"/>
    <mergeCell ref="O96:V96"/>
    <mergeCell ref="W96:Z96"/>
    <mergeCell ref="AB96:AD96"/>
    <mergeCell ref="AE94:AF94"/>
    <mergeCell ref="E95:F95"/>
    <mergeCell ref="G95:H95"/>
    <mergeCell ref="I95:N95"/>
    <mergeCell ref="O95:V95"/>
    <mergeCell ref="W95:Z95"/>
    <mergeCell ref="AE96:AF96"/>
    <mergeCell ref="E93:F93"/>
    <mergeCell ref="G93:H93"/>
    <mergeCell ref="I93:N93"/>
    <mergeCell ref="O93:V93"/>
    <mergeCell ref="W93:Z93"/>
    <mergeCell ref="AB93:AD93"/>
    <mergeCell ref="AE93:AF93"/>
    <mergeCell ref="E92:F92"/>
    <mergeCell ref="G92:H92"/>
    <mergeCell ref="AB91:AD91"/>
    <mergeCell ref="AE91:AF91"/>
    <mergeCell ref="E90:F90"/>
    <mergeCell ref="G90:H90"/>
    <mergeCell ref="I90:N90"/>
    <mergeCell ref="O90:V90"/>
    <mergeCell ref="W90:Z90"/>
    <mergeCell ref="AB90:AD90"/>
    <mergeCell ref="I92:N92"/>
    <mergeCell ref="O92:V92"/>
    <mergeCell ref="W92:Z92"/>
    <mergeCell ref="AB92:AD92"/>
    <mergeCell ref="AE90:AF90"/>
    <mergeCell ref="E91:F91"/>
    <mergeCell ref="G91:H91"/>
    <mergeCell ref="I91:N91"/>
    <mergeCell ref="O91:V91"/>
    <mergeCell ref="W91:Z91"/>
    <mergeCell ref="AE92:AF92"/>
    <mergeCell ref="AE88:AF88"/>
    <mergeCell ref="AG84:AG85"/>
    <mergeCell ref="AH84:AH85"/>
    <mergeCell ref="E89:F89"/>
    <mergeCell ref="G89:H89"/>
    <mergeCell ref="I89:N89"/>
    <mergeCell ref="O89:V89"/>
    <mergeCell ref="W89:Z89"/>
    <mergeCell ref="AB89:AD89"/>
    <mergeCell ref="AE89:AF89"/>
    <mergeCell ref="E88:F88"/>
    <mergeCell ref="G88:H88"/>
    <mergeCell ref="I88:N88"/>
    <mergeCell ref="O88:V88"/>
    <mergeCell ref="W88:Z88"/>
    <mergeCell ref="AB88:AD88"/>
    <mergeCell ref="AA84:AA85"/>
    <mergeCell ref="AB84:AD85"/>
    <mergeCell ref="AE84:AF85"/>
    <mergeCell ref="AI84:AI85"/>
    <mergeCell ref="AB87:AD87"/>
    <mergeCell ref="AE87:AF87"/>
    <mergeCell ref="E86:F86"/>
    <mergeCell ref="G86:H86"/>
    <mergeCell ref="I86:N86"/>
    <mergeCell ref="O86:V86"/>
    <mergeCell ref="W86:Z86"/>
    <mergeCell ref="AB86:AD86"/>
    <mergeCell ref="I84:N84"/>
    <mergeCell ref="O84:V85"/>
    <mergeCell ref="W84:Z85"/>
    <mergeCell ref="I85:N85"/>
    <mergeCell ref="AE86:AF86"/>
    <mergeCell ref="E87:F87"/>
    <mergeCell ref="G87:H87"/>
    <mergeCell ref="I87:N87"/>
    <mergeCell ref="O87:V87"/>
    <mergeCell ref="W87:Z87"/>
    <mergeCell ref="AH82:AH83"/>
    <mergeCell ref="AI82:AI83"/>
    <mergeCell ref="C83:E83"/>
    <mergeCell ref="AH80:AH81"/>
    <mergeCell ref="AI80:AI81"/>
    <mergeCell ref="C81:E81"/>
    <mergeCell ref="N81:P81"/>
    <mergeCell ref="Q81:Z81"/>
    <mergeCell ref="C82:E82"/>
    <mergeCell ref="C80:E80"/>
    <mergeCell ref="F80:M81"/>
    <mergeCell ref="N80:P80"/>
    <mergeCell ref="Q80:Z80"/>
    <mergeCell ref="AA80:AA81"/>
    <mergeCell ref="AB80:AD81"/>
    <mergeCell ref="AE80:AF81"/>
    <mergeCell ref="AG80:AG81"/>
    <mergeCell ref="AG82:AG83"/>
    <mergeCell ref="AB82:AD83"/>
    <mergeCell ref="AE82:AF83"/>
    <mergeCell ref="F82:M83"/>
    <mergeCell ref="N82:P83"/>
    <mergeCell ref="Q82:Z83"/>
    <mergeCell ref="AA82:AA83"/>
    <mergeCell ref="C78:E78"/>
    <mergeCell ref="G78:Z79"/>
    <mergeCell ref="AA78:AA79"/>
    <mergeCell ref="AB78:AD79"/>
    <mergeCell ref="AE78:AF79"/>
    <mergeCell ref="AG78:AG79"/>
    <mergeCell ref="AH78:AH79"/>
    <mergeCell ref="AI78:AI79"/>
    <mergeCell ref="C79:E79"/>
    <mergeCell ref="C76:E76"/>
    <mergeCell ref="G76:Z77"/>
    <mergeCell ref="AA76:AA77"/>
    <mergeCell ref="AB76:AD77"/>
    <mergeCell ref="AE76:AF77"/>
    <mergeCell ref="AH76:AH77"/>
    <mergeCell ref="AI76:AI77"/>
    <mergeCell ref="AU76:AX77"/>
    <mergeCell ref="C77:E77"/>
    <mergeCell ref="AB74:AB75"/>
    <mergeCell ref="Y70:Y73"/>
    <mergeCell ref="Z70:Z73"/>
    <mergeCell ref="AA70:AA73"/>
    <mergeCell ref="AB70:AB73"/>
    <mergeCell ref="M70:M73"/>
    <mergeCell ref="AC74:AC75"/>
    <mergeCell ref="AD74:AD75"/>
    <mergeCell ref="AE74:AI75"/>
    <mergeCell ref="T75:Y75"/>
    <mergeCell ref="T70:T73"/>
    <mergeCell ref="U70:U73"/>
    <mergeCell ref="V70:V73"/>
    <mergeCell ref="W70:W73"/>
    <mergeCell ref="X70:X73"/>
    <mergeCell ref="F74:S75"/>
    <mergeCell ref="T74:Y74"/>
    <mergeCell ref="Z74:Z75"/>
    <mergeCell ref="AA74:AA75"/>
    <mergeCell ref="F71:G71"/>
    <mergeCell ref="C72:E73"/>
    <mergeCell ref="AE64:AF64"/>
    <mergeCell ref="D66:AI66"/>
    <mergeCell ref="D67:AI67"/>
    <mergeCell ref="L68:M68"/>
    <mergeCell ref="E64:F64"/>
    <mergeCell ref="G64:H64"/>
    <mergeCell ref="I64:N64"/>
    <mergeCell ref="O64:V64"/>
    <mergeCell ref="N70:N73"/>
    <mergeCell ref="O70:O73"/>
    <mergeCell ref="P70:P73"/>
    <mergeCell ref="Q70:Q73"/>
    <mergeCell ref="R70:R73"/>
    <mergeCell ref="H69:H73"/>
    <mergeCell ref="I70:I73"/>
    <mergeCell ref="J70:J73"/>
    <mergeCell ref="K70:K73"/>
    <mergeCell ref="L70:L73"/>
    <mergeCell ref="AC70:AC73"/>
    <mergeCell ref="AE70:AI70"/>
    <mergeCell ref="AE71:AI71"/>
    <mergeCell ref="S70:S73"/>
    <mergeCell ref="V68:W68"/>
    <mergeCell ref="E62:F62"/>
    <mergeCell ref="G62:H62"/>
    <mergeCell ref="I62:N62"/>
    <mergeCell ref="O62:V62"/>
    <mergeCell ref="W62:Z62"/>
    <mergeCell ref="AB62:AD62"/>
    <mergeCell ref="W64:Z64"/>
    <mergeCell ref="AB64:AD64"/>
    <mergeCell ref="AE62:AF62"/>
    <mergeCell ref="E63:F63"/>
    <mergeCell ref="G63:H63"/>
    <mergeCell ref="I63:N63"/>
    <mergeCell ref="O63:V63"/>
    <mergeCell ref="W63:Z63"/>
    <mergeCell ref="AB63:AD63"/>
    <mergeCell ref="AE63:AF63"/>
    <mergeCell ref="AE61:AF61"/>
    <mergeCell ref="E61:F61"/>
    <mergeCell ref="G61:H61"/>
    <mergeCell ref="I61:N61"/>
    <mergeCell ref="O61:V61"/>
    <mergeCell ref="W61:Z61"/>
    <mergeCell ref="AB61:AD61"/>
    <mergeCell ref="E60:F60"/>
    <mergeCell ref="G60:H60"/>
    <mergeCell ref="AB59:AD59"/>
    <mergeCell ref="AE59:AF59"/>
    <mergeCell ref="E58:F58"/>
    <mergeCell ref="G58:H58"/>
    <mergeCell ref="I58:N58"/>
    <mergeCell ref="O58:V58"/>
    <mergeCell ref="W58:Z58"/>
    <mergeCell ref="AB58:AD58"/>
    <mergeCell ref="I60:N60"/>
    <mergeCell ref="O60:V60"/>
    <mergeCell ref="W60:Z60"/>
    <mergeCell ref="AB60:AD60"/>
    <mergeCell ref="AE58:AF58"/>
    <mergeCell ref="E59:F59"/>
    <mergeCell ref="G59:H59"/>
    <mergeCell ref="I59:N59"/>
    <mergeCell ref="O59:V59"/>
    <mergeCell ref="W59:Z59"/>
    <mergeCell ref="AE60:AF60"/>
    <mergeCell ref="E57:F57"/>
    <mergeCell ref="G57:H57"/>
    <mergeCell ref="I57:N57"/>
    <mergeCell ref="O57:V57"/>
    <mergeCell ref="W57:Z57"/>
    <mergeCell ref="AB57:AD57"/>
    <mergeCell ref="AE57:AF57"/>
    <mergeCell ref="E56:F56"/>
    <mergeCell ref="G56:H56"/>
    <mergeCell ref="AB55:AD55"/>
    <mergeCell ref="AE55:AF55"/>
    <mergeCell ref="E54:F54"/>
    <mergeCell ref="G54:H54"/>
    <mergeCell ref="I54:N54"/>
    <mergeCell ref="O54:V54"/>
    <mergeCell ref="W54:Z54"/>
    <mergeCell ref="AB54:AD54"/>
    <mergeCell ref="I56:N56"/>
    <mergeCell ref="O56:V56"/>
    <mergeCell ref="W56:Z56"/>
    <mergeCell ref="AB56:AD56"/>
    <mergeCell ref="AE54:AF54"/>
    <mergeCell ref="E55:F55"/>
    <mergeCell ref="G55:H55"/>
    <mergeCell ref="I55:N55"/>
    <mergeCell ref="O55:V55"/>
    <mergeCell ref="W55:Z55"/>
    <mergeCell ref="AE56:AF56"/>
    <mergeCell ref="AE53:AF53"/>
    <mergeCell ref="E51:F52"/>
    <mergeCell ref="G51:H52"/>
    <mergeCell ref="I51:N51"/>
    <mergeCell ref="O51:V52"/>
    <mergeCell ref="Q49:Z50"/>
    <mergeCell ref="C49:E49"/>
    <mergeCell ref="F49:M50"/>
    <mergeCell ref="N49:P50"/>
    <mergeCell ref="C50:E50"/>
    <mergeCell ref="AE51:AF52"/>
    <mergeCell ref="C53:D53"/>
    <mergeCell ref="AA49:AA50"/>
    <mergeCell ref="AB49:AD50"/>
    <mergeCell ref="AA51:AA52"/>
    <mergeCell ref="AB51:AD52"/>
    <mergeCell ref="E53:F53"/>
    <mergeCell ref="G53:H53"/>
    <mergeCell ref="I53:N53"/>
    <mergeCell ref="O53:V53"/>
    <mergeCell ref="W53:Z53"/>
    <mergeCell ref="AB53:AD53"/>
    <mergeCell ref="I52:N52"/>
    <mergeCell ref="AI49:AI50"/>
    <mergeCell ref="AU43:AX44"/>
    <mergeCell ref="C44:E44"/>
    <mergeCell ref="C45:E45"/>
    <mergeCell ref="G45:Z46"/>
    <mergeCell ref="AA45:AA46"/>
    <mergeCell ref="AB45:AD46"/>
    <mergeCell ref="AE45:AF46"/>
    <mergeCell ref="AG45:AG46"/>
    <mergeCell ref="C48:E48"/>
    <mergeCell ref="N48:P48"/>
    <mergeCell ref="Q48:Z48"/>
    <mergeCell ref="AH45:AH46"/>
    <mergeCell ref="AI45:AI46"/>
    <mergeCell ref="C46:E46"/>
    <mergeCell ref="C47:E47"/>
    <mergeCell ref="F47:M48"/>
    <mergeCell ref="N47:P47"/>
    <mergeCell ref="Q47:Z47"/>
    <mergeCell ref="AG47:AG48"/>
    <mergeCell ref="AH47:AH48"/>
    <mergeCell ref="AI47:AI48"/>
    <mergeCell ref="AA47:AA48"/>
    <mergeCell ref="AB47:AD48"/>
    <mergeCell ref="C43:E43"/>
    <mergeCell ref="G43:Z44"/>
    <mergeCell ref="AA43:AA44"/>
    <mergeCell ref="AB43:AD44"/>
    <mergeCell ref="AE43:AF44"/>
    <mergeCell ref="AH43:AH44"/>
    <mergeCell ref="AI43:AI44"/>
    <mergeCell ref="C41:E42"/>
    <mergeCell ref="F41:S42"/>
    <mergeCell ref="T41:Y41"/>
    <mergeCell ref="Z41:Z42"/>
    <mergeCell ref="AA41:AA42"/>
    <mergeCell ref="N37:N40"/>
    <mergeCell ref="Q37:Q40"/>
    <mergeCell ref="H36:H40"/>
    <mergeCell ref="AC37:AC40"/>
    <mergeCell ref="AE37:AI37"/>
    <mergeCell ref="AB41:AB42"/>
    <mergeCell ref="AC41:AC42"/>
    <mergeCell ref="AD41:AD42"/>
    <mergeCell ref="AE41:AI42"/>
    <mergeCell ref="T42:Y42"/>
    <mergeCell ref="T37:T40"/>
    <mergeCell ref="U37:U40"/>
    <mergeCell ref="V37:V40"/>
    <mergeCell ref="W37:W40"/>
    <mergeCell ref="X37:X40"/>
    <mergeCell ref="P37:P40"/>
    <mergeCell ref="AB37:AB40"/>
    <mergeCell ref="M37:M40"/>
    <mergeCell ref="W31:Z31"/>
    <mergeCell ref="AE47:AF48"/>
    <mergeCell ref="Z37:Z40"/>
    <mergeCell ref="AA37:AA40"/>
    <mergeCell ref="Y37:Y40"/>
    <mergeCell ref="E35:G35"/>
    <mergeCell ref="O37:O40"/>
    <mergeCell ref="C6:E7"/>
    <mergeCell ref="C8:E9"/>
    <mergeCell ref="C10:E10"/>
    <mergeCell ref="C11:E11"/>
    <mergeCell ref="C12:E12"/>
    <mergeCell ref="D34:AI34"/>
    <mergeCell ref="AB30:AD30"/>
    <mergeCell ref="AE30:AF30"/>
    <mergeCell ref="C37:E38"/>
    <mergeCell ref="I37:I40"/>
    <mergeCell ref="J37:J40"/>
    <mergeCell ref="K37:K40"/>
    <mergeCell ref="L37:L40"/>
    <mergeCell ref="C39:E40"/>
    <mergeCell ref="R37:R40"/>
    <mergeCell ref="S37:S40"/>
    <mergeCell ref="L35:M35"/>
    <mergeCell ref="G25:H25"/>
    <mergeCell ref="F38:G38"/>
    <mergeCell ref="AE38:AI38"/>
    <mergeCell ref="E2:G2"/>
    <mergeCell ref="L2:M2"/>
    <mergeCell ref="C14:E14"/>
    <mergeCell ref="C15:E15"/>
    <mergeCell ref="C16:E16"/>
    <mergeCell ref="Q16:Z17"/>
    <mergeCell ref="F16:M17"/>
    <mergeCell ref="N15:P15"/>
    <mergeCell ref="Z4:Z7"/>
    <mergeCell ref="V4:V7"/>
    <mergeCell ref="C13:E13"/>
    <mergeCell ref="R4:R7"/>
    <mergeCell ref="G10:Z11"/>
    <mergeCell ref="I4:I7"/>
    <mergeCell ref="J4:J7"/>
    <mergeCell ref="C4:E5"/>
    <mergeCell ref="P4:P7"/>
    <mergeCell ref="M4:M7"/>
    <mergeCell ref="F5:G5"/>
    <mergeCell ref="H3:H7"/>
    <mergeCell ref="W4:W7"/>
    <mergeCell ref="X4:X7"/>
    <mergeCell ref="L4:L7"/>
    <mergeCell ref="E30:F30"/>
    <mergeCell ref="E31:F31"/>
    <mergeCell ref="AE27:AF27"/>
    <mergeCell ref="AE26:AF26"/>
    <mergeCell ref="AE28:AF28"/>
    <mergeCell ref="G31:H31"/>
    <mergeCell ref="G26:H26"/>
    <mergeCell ref="G27:H27"/>
    <mergeCell ref="G28:H28"/>
    <mergeCell ref="AB31:AD31"/>
    <mergeCell ref="W30:Z30"/>
    <mergeCell ref="O29:V29"/>
    <mergeCell ref="AB28:AD28"/>
    <mergeCell ref="I27:N27"/>
    <mergeCell ref="I29:N29"/>
    <mergeCell ref="E28:F28"/>
    <mergeCell ref="E29:F29"/>
    <mergeCell ref="E27:F27"/>
    <mergeCell ref="E26:F26"/>
    <mergeCell ref="AE31:AF31"/>
    <mergeCell ref="O31:V31"/>
    <mergeCell ref="I31:N31"/>
    <mergeCell ref="AE29:AF29"/>
    <mergeCell ref="I26:N26"/>
    <mergeCell ref="AB26:AD26"/>
    <mergeCell ref="O26:V26"/>
    <mergeCell ref="W26:Z26"/>
    <mergeCell ref="W27:Z27"/>
    <mergeCell ref="O28:V28"/>
    <mergeCell ref="AB27:AD27"/>
    <mergeCell ref="G30:H30"/>
    <mergeCell ref="I30:N30"/>
    <mergeCell ref="AB29:AD29"/>
    <mergeCell ref="O27:V27"/>
    <mergeCell ref="O30:V30"/>
    <mergeCell ref="W29:Z29"/>
    <mergeCell ref="I28:N28"/>
    <mergeCell ref="W28:Z28"/>
    <mergeCell ref="G29:H29"/>
    <mergeCell ref="AE4:AI4"/>
    <mergeCell ref="AE5:AI5"/>
    <mergeCell ref="AE8:AI9"/>
    <mergeCell ref="AE12:AF13"/>
    <mergeCell ref="AE16:AF17"/>
    <mergeCell ref="AG16:AG17"/>
    <mergeCell ref="AH16:AH17"/>
    <mergeCell ref="AG14:AG15"/>
    <mergeCell ref="AI14:AI15"/>
    <mergeCell ref="AH14:AH15"/>
    <mergeCell ref="AD8:AD9"/>
    <mergeCell ref="Z8:Z9"/>
    <mergeCell ref="AA8:AA9"/>
    <mergeCell ref="AB21:AD21"/>
    <mergeCell ref="AB14:AD15"/>
    <mergeCell ref="AB18:AD19"/>
    <mergeCell ref="AB8:AB9"/>
    <mergeCell ref="AI18:AI19"/>
    <mergeCell ref="F8:S9"/>
    <mergeCell ref="T8:Y8"/>
    <mergeCell ref="T9:Y9"/>
    <mergeCell ref="N14:P14"/>
    <mergeCell ref="AB16:AD17"/>
    <mergeCell ref="O21:V21"/>
    <mergeCell ref="W21:Z21"/>
    <mergeCell ref="O20:V20"/>
    <mergeCell ref="AA14:AA15"/>
    <mergeCell ref="AE20:AF20"/>
    <mergeCell ref="AE18:AF19"/>
    <mergeCell ref="W20:Z20"/>
    <mergeCell ref="AA18:AA19"/>
    <mergeCell ref="AE21:AF21"/>
    <mergeCell ref="AB20:AD20"/>
    <mergeCell ref="AI16:AI17"/>
    <mergeCell ref="AU10:AX11"/>
    <mergeCell ref="AH10:AH11"/>
    <mergeCell ref="AI10:AI11"/>
    <mergeCell ref="AE10:AF11"/>
    <mergeCell ref="AG12:AG13"/>
    <mergeCell ref="AH12:AH13"/>
    <mergeCell ref="AI12:AI13"/>
    <mergeCell ref="AJ10:AJ11"/>
    <mergeCell ref="AB10:AD11"/>
    <mergeCell ref="AJ12:AJ13"/>
    <mergeCell ref="AK12:AK13"/>
    <mergeCell ref="AH18:AH19"/>
    <mergeCell ref="AG18:AG19"/>
    <mergeCell ref="AE14:AF15"/>
    <mergeCell ref="D33:AI33"/>
    <mergeCell ref="G22:H22"/>
    <mergeCell ref="I22:N22"/>
    <mergeCell ref="O22:V22"/>
    <mergeCell ref="W22:Z22"/>
    <mergeCell ref="W23:Z23"/>
    <mergeCell ref="AE23:AF23"/>
    <mergeCell ref="O23:V23"/>
    <mergeCell ref="O24:V24"/>
    <mergeCell ref="AB22:AD22"/>
    <mergeCell ref="AE22:AF22"/>
    <mergeCell ref="AE25:AF25"/>
    <mergeCell ref="I23:N23"/>
    <mergeCell ref="I25:N25"/>
    <mergeCell ref="O25:V25"/>
    <mergeCell ref="W25:Z25"/>
    <mergeCell ref="AB25:AD25"/>
    <mergeCell ref="AE24:AF24"/>
    <mergeCell ref="AB24:AD24"/>
    <mergeCell ref="G23:H23"/>
    <mergeCell ref="AB23:AD23"/>
    <mergeCell ref="E24:F24"/>
    <mergeCell ref="I24:N24"/>
    <mergeCell ref="N16:P17"/>
    <mergeCell ref="C17:E17"/>
    <mergeCell ref="Q15:Z15"/>
    <mergeCell ref="W18:Z19"/>
    <mergeCell ref="O18:V19"/>
    <mergeCell ref="E18:F19"/>
    <mergeCell ref="W24:Z24"/>
    <mergeCell ref="E20:F20"/>
    <mergeCell ref="E21:F21"/>
    <mergeCell ref="E22:F22"/>
    <mergeCell ref="F14:M15"/>
    <mergeCell ref="I19:N19"/>
    <mergeCell ref="G18:H19"/>
    <mergeCell ref="I20:N20"/>
    <mergeCell ref="I18:N18"/>
    <mergeCell ref="G24:H24"/>
    <mergeCell ref="AA10:AA11"/>
    <mergeCell ref="AA4:AA7"/>
    <mergeCell ref="AB4:AB7"/>
    <mergeCell ref="AB12:AD13"/>
    <mergeCell ref="E101:G101"/>
    <mergeCell ref="O4:O7"/>
    <mergeCell ref="G12:Z13"/>
    <mergeCell ref="T4:T7"/>
    <mergeCell ref="N4:N7"/>
    <mergeCell ref="AA12:AA13"/>
    <mergeCell ref="AC4:AC7"/>
    <mergeCell ref="Y4:Y7"/>
    <mergeCell ref="G20:H20"/>
    <mergeCell ref="AA16:AA17"/>
    <mergeCell ref="K4:K7"/>
    <mergeCell ref="Q4:Q7"/>
    <mergeCell ref="Q14:Z14"/>
    <mergeCell ref="U4:U7"/>
    <mergeCell ref="AC8:AC9"/>
    <mergeCell ref="S4:S7"/>
    <mergeCell ref="E25:F25"/>
    <mergeCell ref="E23:F23"/>
    <mergeCell ref="G21:H21"/>
    <mergeCell ref="I21:N21"/>
  </mergeCells>
  <phoneticPr fontId="5"/>
  <conditionalFormatting sqref="C24:V24">
    <cfRule type="expression" dxfId="23" priority="306">
      <formula>$B24="1"</formula>
    </cfRule>
  </conditionalFormatting>
  <conditionalFormatting sqref="C25:Z31">
    <cfRule type="expression" dxfId="22" priority="1">
      <formula>$B25="1"</formula>
    </cfRule>
  </conditionalFormatting>
  <conditionalFormatting sqref="C53:Z64">
    <cfRule type="expression" dxfId="21" priority="28">
      <formula>$B53="1"</formula>
    </cfRule>
  </conditionalFormatting>
  <conditionalFormatting sqref="C86:Z97">
    <cfRule type="expression" dxfId="20" priority="16">
      <formula>$B86="1"</formula>
    </cfRule>
  </conditionalFormatting>
  <conditionalFormatting sqref="C119:Z130">
    <cfRule type="expression" dxfId="19" priority="4">
      <formula>$B119="1"</formula>
    </cfRule>
  </conditionalFormatting>
  <conditionalFormatting sqref="AA12:AI31">
    <cfRule type="expression" dxfId="18" priority="172">
      <formula>$AK12="1"</formula>
    </cfRule>
  </conditionalFormatting>
  <conditionalFormatting sqref="AA45:AI64">
    <cfRule type="expression" dxfId="17" priority="148">
      <formula>$AK45="1"</formula>
    </cfRule>
  </conditionalFormatting>
  <conditionalFormatting sqref="AA78:AI97">
    <cfRule type="expression" dxfId="16" priority="124">
      <formula>$AK78="1"</formula>
    </cfRule>
  </conditionalFormatting>
  <conditionalFormatting sqref="AA111:AI130">
    <cfRule type="expression" dxfId="15" priority="100">
      <formula>$AK111="1"</formula>
    </cfRule>
  </conditionalFormatting>
  <dataValidations count="2">
    <dataValidation type="list" allowBlank="1" showInputMessage="1" showErrorMessage="1" sqref="E2:G2" xr:uid="{00000000-0002-0000-0300-000000000000}">
      <formula1>$E$137:$E$140</formula1>
    </dataValidation>
    <dataValidation type="custom" allowBlank="1" showInputMessage="1" showErrorMessage="1" errorTitle="入力データ重複" error="入力したUN番号が重複しています。" sqref="C23 D20:D22" xr:uid="{00000000-0002-0000-0300-000001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AX140"/>
  <sheetViews>
    <sheetView zoomScale="80" zoomScaleNormal="80" zoomScaleSheetLayoutView="75" workbookViewId="0">
      <selection activeCell="A2" sqref="A2"/>
    </sheetView>
  </sheetViews>
  <sheetFormatPr defaultColWidth="13" defaultRowHeight="13"/>
  <cols>
    <col min="1" max="1" width="3.6328125" style="45" customWidth="1"/>
    <col min="2" max="2" width="5.6328125" style="22" customWidth="1"/>
    <col min="3" max="3" width="2.36328125" style="22" customWidth="1"/>
    <col min="4" max="4" width="3.36328125" style="22" customWidth="1"/>
    <col min="5" max="5" width="4.90625" style="22" customWidth="1"/>
    <col min="6" max="6" width="9.6328125" style="22" customWidth="1"/>
    <col min="7" max="7" width="7.08984375" style="22" customWidth="1"/>
    <col min="8" max="26" width="2.90625" style="22" customWidth="1"/>
    <col min="27" max="27" width="3.6328125" style="22" customWidth="1"/>
    <col min="28" max="29" width="2.90625" style="22" customWidth="1"/>
    <col min="30" max="30" width="7.6328125" style="22" customWidth="1"/>
    <col min="31" max="31" width="6.90625" style="22" customWidth="1"/>
    <col min="32" max="32" width="5.90625" style="22" customWidth="1"/>
    <col min="33" max="33" width="16.90625" style="22" customWidth="1"/>
    <col min="34" max="34" width="23.90625" style="22" customWidth="1"/>
    <col min="35" max="35" width="11.08984375" style="22" customWidth="1"/>
    <col min="36" max="36" width="5.6328125" style="45" customWidth="1"/>
    <col min="37" max="16384" width="13" style="22"/>
  </cols>
  <sheetData>
    <row r="1" spans="1:50" ht="30" customHeight="1">
      <c r="A1" s="44"/>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44"/>
    </row>
    <row r="2" spans="1:50" ht="18" customHeight="1" thickBot="1">
      <c r="C2" s="2"/>
      <c r="D2" s="2"/>
      <c r="E2" s="590" t="str">
        <f>【入力用】日本協会登録用紙!E2</f>
        <v>Ａ 表 （日本協会）</v>
      </c>
      <c r="F2" s="591"/>
      <c r="G2" s="591"/>
      <c r="H2" s="3"/>
      <c r="I2" s="3"/>
      <c r="J2" s="3"/>
      <c r="K2" s="3"/>
      <c r="L2" s="705">
        <v>2025</v>
      </c>
      <c r="M2" s="705"/>
      <c r="N2" s="3" t="s">
        <v>49</v>
      </c>
      <c r="O2" s="3"/>
      <c r="P2" s="3"/>
      <c r="Q2" s="3"/>
      <c r="R2" s="3" t="s">
        <v>50</v>
      </c>
      <c r="S2" s="3"/>
      <c r="T2" s="3"/>
      <c r="U2" s="46" t="s">
        <v>55</v>
      </c>
      <c r="V2" s="758" t="s">
        <v>256</v>
      </c>
      <c r="W2" s="758"/>
      <c r="X2" s="47">
        <f>IF(AA8&lt;29,1,IF(AA8&lt;57,2,IF(AA8&lt;85,3,4)))</f>
        <v>1</v>
      </c>
      <c r="Y2" s="48"/>
      <c r="Z2" s="3"/>
      <c r="AA2" s="3"/>
      <c r="AB2" s="49"/>
      <c r="AC2" s="3"/>
      <c r="AD2" s="3"/>
      <c r="AE2" s="3"/>
      <c r="AF2" s="3" t="s">
        <v>51</v>
      </c>
      <c r="AG2" s="2"/>
      <c r="AH2" s="2"/>
      <c r="AI2" s="2"/>
    </row>
    <row r="3" spans="1:50" ht="18.75" customHeight="1">
      <c r="C3" s="50"/>
      <c r="D3" s="51"/>
      <c r="E3" s="51"/>
      <c r="F3" s="52"/>
      <c r="G3" s="53"/>
      <c r="H3" s="727" t="s">
        <v>12</v>
      </c>
      <c r="I3" s="54"/>
      <c r="J3" s="54"/>
      <c r="K3" s="55"/>
      <c r="L3" s="54"/>
      <c r="M3" s="55"/>
      <c r="N3" s="56" t="str">
        <f>【入力用】チーム登録!D37</f>
        <v>○</v>
      </c>
      <c r="O3" s="56" t="str">
        <f>【入力用】チーム登録!D38</f>
        <v>○</v>
      </c>
      <c r="P3" s="55"/>
      <c r="Q3" s="55"/>
      <c r="R3" s="55"/>
      <c r="S3" s="55"/>
      <c r="T3" s="55"/>
      <c r="U3" s="55"/>
      <c r="V3" s="55"/>
      <c r="W3" s="55"/>
      <c r="X3" s="55"/>
      <c r="Y3" s="55"/>
      <c r="Z3" s="55"/>
      <c r="AA3" s="55"/>
      <c r="AB3" s="55"/>
      <c r="AC3" s="57"/>
      <c r="AD3" s="104"/>
      <c r="AE3" s="105"/>
      <c r="AF3" s="105"/>
      <c r="AG3" s="105"/>
      <c r="AH3" s="105"/>
      <c r="AI3" s="106"/>
      <c r="AJ3" s="58"/>
    </row>
    <row r="4" spans="1:50" ht="28.5" customHeight="1">
      <c r="C4" s="724" t="s">
        <v>8</v>
      </c>
      <c r="D4" s="591"/>
      <c r="E4" s="725"/>
      <c r="F4" s="59"/>
      <c r="G4" s="97"/>
      <c r="H4" s="728"/>
      <c r="I4" s="585" t="s">
        <v>13</v>
      </c>
      <c r="J4" s="585" t="s">
        <v>19</v>
      </c>
      <c r="K4" s="585" t="s">
        <v>20</v>
      </c>
      <c r="L4" s="585" t="s">
        <v>21</v>
      </c>
      <c r="M4" s="585" t="s">
        <v>22</v>
      </c>
      <c r="N4" s="585" t="s">
        <v>23</v>
      </c>
      <c r="O4" s="585" t="s">
        <v>24</v>
      </c>
      <c r="P4" s="585" t="s">
        <v>25</v>
      </c>
      <c r="Q4" s="585" t="s">
        <v>26</v>
      </c>
      <c r="R4" s="585" t="s">
        <v>54</v>
      </c>
      <c r="S4" s="585" t="s">
        <v>27</v>
      </c>
      <c r="T4" s="585" t="s">
        <v>28</v>
      </c>
      <c r="U4" s="585" t="s">
        <v>29</v>
      </c>
      <c r="V4" s="585" t="s">
        <v>30</v>
      </c>
      <c r="W4" s="585" t="s">
        <v>31</v>
      </c>
      <c r="X4" s="585" t="s">
        <v>32</v>
      </c>
      <c r="Y4" s="585" t="s">
        <v>33</v>
      </c>
      <c r="Z4" s="585" t="s">
        <v>34</v>
      </c>
      <c r="AA4" s="585" t="s">
        <v>35</v>
      </c>
      <c r="AB4" s="585" t="s">
        <v>36</v>
      </c>
      <c r="AC4" s="598" t="s">
        <v>37</v>
      </c>
      <c r="AD4" s="107">
        <v>1</v>
      </c>
      <c r="AE4" s="678" t="s">
        <v>500</v>
      </c>
      <c r="AF4" s="678"/>
      <c r="AG4" s="678"/>
      <c r="AH4" s="678"/>
      <c r="AI4" s="679"/>
      <c r="AJ4" s="58"/>
    </row>
    <row r="5" spans="1:50" ht="30" customHeight="1">
      <c r="C5" s="726"/>
      <c r="D5" s="591"/>
      <c r="E5" s="725"/>
      <c r="F5" s="699">
        <f>【入力用】チーム登録!D18</f>
        <v>0</v>
      </c>
      <c r="G5" s="700"/>
      <c r="H5" s="728"/>
      <c r="I5" s="586"/>
      <c r="J5" s="586"/>
      <c r="K5" s="586"/>
      <c r="L5" s="586"/>
      <c r="M5" s="586"/>
      <c r="N5" s="586"/>
      <c r="O5" s="586"/>
      <c r="P5" s="586"/>
      <c r="Q5" s="586"/>
      <c r="R5" s="586"/>
      <c r="S5" s="586"/>
      <c r="T5" s="586"/>
      <c r="U5" s="586"/>
      <c r="V5" s="586"/>
      <c r="W5" s="586"/>
      <c r="X5" s="586"/>
      <c r="Y5" s="586"/>
      <c r="Z5" s="586"/>
      <c r="AA5" s="586"/>
      <c r="AB5" s="586"/>
      <c r="AC5" s="599"/>
      <c r="AD5" s="108">
        <v>2</v>
      </c>
      <c r="AE5" s="680" t="s">
        <v>499</v>
      </c>
      <c r="AF5" s="680"/>
      <c r="AG5" s="680"/>
      <c r="AH5" s="680"/>
      <c r="AI5" s="681"/>
      <c r="AJ5" s="58"/>
    </row>
    <row r="6" spans="1:50" ht="9" customHeight="1">
      <c r="C6" s="733" t="s">
        <v>9</v>
      </c>
      <c r="D6" s="591"/>
      <c r="E6" s="725"/>
      <c r="F6" s="59"/>
      <c r="G6" s="62"/>
      <c r="H6" s="728"/>
      <c r="I6" s="586"/>
      <c r="J6" s="586"/>
      <c r="K6" s="586"/>
      <c r="L6" s="586"/>
      <c r="M6" s="586"/>
      <c r="N6" s="586"/>
      <c r="O6" s="586"/>
      <c r="P6" s="586"/>
      <c r="Q6" s="586"/>
      <c r="R6" s="586"/>
      <c r="S6" s="586"/>
      <c r="T6" s="586"/>
      <c r="U6" s="586"/>
      <c r="V6" s="586"/>
      <c r="W6" s="586"/>
      <c r="X6" s="586"/>
      <c r="Y6" s="586"/>
      <c r="Z6" s="586"/>
      <c r="AA6" s="586"/>
      <c r="AB6" s="586"/>
      <c r="AC6" s="599"/>
      <c r="AD6" s="109"/>
      <c r="AE6" s="110"/>
      <c r="AF6" s="110"/>
      <c r="AG6" s="110"/>
      <c r="AH6" s="110"/>
      <c r="AI6" s="111"/>
      <c r="AJ6" s="58"/>
    </row>
    <row r="7" spans="1:50" ht="27.75" customHeight="1" thickBot="1">
      <c r="C7" s="734"/>
      <c r="D7" s="710"/>
      <c r="E7" s="711"/>
      <c r="F7" s="59"/>
      <c r="G7" s="64">
        <f>【入力用】チーム登録!E18</f>
        <v>0</v>
      </c>
      <c r="H7" s="729"/>
      <c r="I7" s="587"/>
      <c r="J7" s="587"/>
      <c r="K7" s="587"/>
      <c r="L7" s="587"/>
      <c r="M7" s="587"/>
      <c r="N7" s="587"/>
      <c r="O7" s="587"/>
      <c r="P7" s="587"/>
      <c r="Q7" s="587"/>
      <c r="R7" s="587"/>
      <c r="S7" s="587"/>
      <c r="T7" s="587"/>
      <c r="U7" s="587"/>
      <c r="V7" s="587"/>
      <c r="W7" s="587"/>
      <c r="X7" s="587"/>
      <c r="Y7" s="587"/>
      <c r="Z7" s="587"/>
      <c r="AA7" s="587"/>
      <c r="AB7" s="587"/>
      <c r="AC7" s="600"/>
      <c r="AD7" s="108">
        <v>3</v>
      </c>
      <c r="AE7" s="112" t="s">
        <v>47</v>
      </c>
      <c r="AF7" s="110"/>
      <c r="AG7" s="110"/>
      <c r="AH7" s="110"/>
      <c r="AI7" s="111"/>
      <c r="AJ7" s="58"/>
      <c r="AK7" s="25"/>
    </row>
    <row r="8" spans="1:50" ht="13.5" customHeight="1">
      <c r="C8" s="712" t="s">
        <v>7</v>
      </c>
      <c r="D8" s="713"/>
      <c r="E8" s="714"/>
      <c r="F8" s="671">
        <f>【入力用】チーム登録!D14</f>
        <v>0</v>
      </c>
      <c r="G8" s="672"/>
      <c r="H8" s="672"/>
      <c r="I8" s="672"/>
      <c r="J8" s="672"/>
      <c r="K8" s="672"/>
      <c r="L8" s="672"/>
      <c r="M8" s="672"/>
      <c r="N8" s="672"/>
      <c r="O8" s="672"/>
      <c r="P8" s="672"/>
      <c r="Q8" s="672"/>
      <c r="R8" s="672"/>
      <c r="S8" s="672"/>
      <c r="T8" s="675" t="s">
        <v>42</v>
      </c>
      <c r="U8" s="675"/>
      <c r="V8" s="675"/>
      <c r="W8" s="675"/>
      <c r="X8" s="675"/>
      <c r="Y8" s="675"/>
      <c r="Z8" s="604" t="s">
        <v>57</v>
      </c>
      <c r="AA8" s="788">
        <f>4-COUNTBLANK(E20:E23)+8-COUNTBLANK(C24:C31)+16-(COUNTBLANK(AA12:AA31)-4)+12-COUNTBLANK(C53:C64)+16-(COUNTBLANK(AA45:AA64)-4)+12-COUNTBLANK(C86:C97)+16-(COUNTBLANK(AA78:AA97)-4)+12-COUNTBLANK(C119:C130)+16-(COUNTBLANK(AA111:AA130)-4)</f>
        <v>0</v>
      </c>
      <c r="AB8" s="604" t="s">
        <v>58</v>
      </c>
      <c r="AC8" s="604" t="s">
        <v>59</v>
      </c>
      <c r="AD8" s="665">
        <v>4</v>
      </c>
      <c r="AE8" s="682" t="s">
        <v>48</v>
      </c>
      <c r="AF8" s="682"/>
      <c r="AG8" s="682"/>
      <c r="AH8" s="682"/>
      <c r="AI8" s="683"/>
      <c r="AJ8" s="660"/>
    </row>
    <row r="9" spans="1:50" ht="13.5" customHeight="1" thickBot="1">
      <c r="C9" s="734"/>
      <c r="D9" s="710"/>
      <c r="E9" s="711"/>
      <c r="F9" s="673"/>
      <c r="G9" s="674"/>
      <c r="H9" s="674"/>
      <c r="I9" s="674"/>
      <c r="J9" s="674"/>
      <c r="K9" s="674"/>
      <c r="L9" s="674"/>
      <c r="M9" s="674"/>
      <c r="N9" s="674"/>
      <c r="O9" s="674"/>
      <c r="P9" s="674"/>
      <c r="Q9" s="674"/>
      <c r="R9" s="674"/>
      <c r="S9" s="674"/>
      <c r="T9" s="676" t="s">
        <v>43</v>
      </c>
      <c r="U9" s="676"/>
      <c r="V9" s="676"/>
      <c r="W9" s="676"/>
      <c r="X9" s="676"/>
      <c r="Y9" s="676"/>
      <c r="Z9" s="605"/>
      <c r="AA9" s="789"/>
      <c r="AB9" s="605"/>
      <c r="AC9" s="605"/>
      <c r="AD9" s="666"/>
      <c r="AE9" s="684"/>
      <c r="AF9" s="684"/>
      <c r="AG9" s="684"/>
      <c r="AH9" s="684"/>
      <c r="AI9" s="685"/>
      <c r="AJ9" s="660"/>
    </row>
    <row r="10" spans="1:50" ht="13.5" customHeight="1">
      <c r="C10" s="712" t="s">
        <v>14</v>
      </c>
      <c r="D10" s="713"/>
      <c r="E10" s="714"/>
      <c r="F10" s="67" t="s">
        <v>15</v>
      </c>
      <c r="G10" s="718">
        <f>【入力用】チーム登録!D21</f>
        <v>0</v>
      </c>
      <c r="H10" s="719"/>
      <c r="I10" s="719"/>
      <c r="J10" s="719"/>
      <c r="K10" s="719"/>
      <c r="L10" s="719"/>
      <c r="M10" s="719"/>
      <c r="N10" s="719"/>
      <c r="O10" s="719"/>
      <c r="P10" s="719"/>
      <c r="Q10" s="719"/>
      <c r="R10" s="719"/>
      <c r="S10" s="719"/>
      <c r="T10" s="719"/>
      <c r="U10" s="719"/>
      <c r="V10" s="719"/>
      <c r="W10" s="719"/>
      <c r="X10" s="719"/>
      <c r="Y10" s="719"/>
      <c r="Z10" s="720"/>
      <c r="AA10" s="583" t="s">
        <v>17</v>
      </c>
      <c r="AB10" s="661" t="s">
        <v>10</v>
      </c>
      <c r="AC10" s="661"/>
      <c r="AD10" s="655"/>
      <c r="AE10" s="655" t="s">
        <v>11</v>
      </c>
      <c r="AF10" s="655"/>
      <c r="AG10" s="68" t="s">
        <v>38</v>
      </c>
      <c r="AH10" s="655" t="s">
        <v>40</v>
      </c>
      <c r="AI10" s="748" t="s">
        <v>41</v>
      </c>
      <c r="AJ10" s="659"/>
      <c r="AU10" s="653"/>
      <c r="AV10" s="653"/>
      <c r="AW10" s="653"/>
      <c r="AX10" s="654"/>
    </row>
    <row r="11" spans="1:50" ht="13.5" customHeight="1" thickBot="1">
      <c r="C11" s="709" t="s">
        <v>6</v>
      </c>
      <c r="D11" s="710"/>
      <c r="E11" s="711"/>
      <c r="F11" s="69">
        <f>【入力用】チーム登録!D20</f>
        <v>0</v>
      </c>
      <c r="G11" s="721"/>
      <c r="H11" s="722"/>
      <c r="I11" s="722"/>
      <c r="J11" s="722"/>
      <c r="K11" s="722"/>
      <c r="L11" s="722"/>
      <c r="M11" s="722"/>
      <c r="N11" s="722"/>
      <c r="O11" s="722"/>
      <c r="P11" s="722"/>
      <c r="Q11" s="722"/>
      <c r="R11" s="722"/>
      <c r="S11" s="722"/>
      <c r="T11" s="722"/>
      <c r="U11" s="722"/>
      <c r="V11" s="722"/>
      <c r="W11" s="722"/>
      <c r="X11" s="722"/>
      <c r="Y11" s="722"/>
      <c r="Z11" s="723"/>
      <c r="AA11" s="584"/>
      <c r="AB11" s="589"/>
      <c r="AC11" s="589"/>
      <c r="AD11" s="589"/>
      <c r="AE11" s="589"/>
      <c r="AF11" s="589"/>
      <c r="AG11" s="98" t="s">
        <v>39</v>
      </c>
      <c r="AH11" s="589"/>
      <c r="AI11" s="749"/>
      <c r="AJ11" s="660"/>
      <c r="AU11" s="653"/>
      <c r="AV11" s="653"/>
      <c r="AW11" s="653"/>
      <c r="AX11" s="654"/>
    </row>
    <row r="12" spans="1:50" ht="13.5" customHeight="1">
      <c r="B12" s="70">
        <f>COUNTBLANK(E20:E23)</f>
        <v>4</v>
      </c>
      <c r="C12" s="712" t="s">
        <v>14</v>
      </c>
      <c r="D12" s="713"/>
      <c r="E12" s="714"/>
      <c r="F12" s="71" t="s">
        <v>15</v>
      </c>
      <c r="G12" s="592">
        <f>【入力用】チーム登録!D32</f>
        <v>0</v>
      </c>
      <c r="H12" s="593"/>
      <c r="I12" s="593"/>
      <c r="J12" s="593"/>
      <c r="K12" s="593"/>
      <c r="L12" s="593"/>
      <c r="M12" s="593"/>
      <c r="N12" s="593"/>
      <c r="O12" s="593"/>
      <c r="P12" s="593"/>
      <c r="Q12" s="593"/>
      <c r="R12" s="593"/>
      <c r="S12" s="593"/>
      <c r="T12" s="593"/>
      <c r="U12" s="593"/>
      <c r="V12" s="593"/>
      <c r="W12" s="593"/>
      <c r="X12" s="593"/>
      <c r="Y12" s="593"/>
      <c r="Z12" s="593"/>
      <c r="AA12" s="596" t="str">
        <f>IF(ISERROR(VLOOKUP(AJ12,【入力用】個人登録票!$A$21:$P$50,2,FALSE)),"",VLOOKUP(AJ12,【入力用】個人登録票!$A$21:$P$50,2,FALSE)) &amp; IF(ISERROR(VLOOKUP(AJ12,【入力用】個人登録票!$A$59:$P$127,2,FALSE)),"",VLOOKUP(AJ12,【入力用】個人登録票!$A$59:$P$127,2,FALSE))</f>
        <v/>
      </c>
      <c r="AB12" s="588" t="str">
        <f>IF(ISERROR(VLOOKUP(AJ12,【入力用】個人登録票!$A$21:$P$50,5,FALSE)),"",VLOOKUP(AJ12,【入力用】個人登録票!$A$21:$P$50,5,FALSE)) &amp; IF(ISERROR(VLOOKUP(AJ12,【入力用】個人登録票!$A$59:$P$127,5,FALSE)),"",VLOOKUP(AJ12,【入力用】個人登録票!$A$59:$P$127,5,FALSE))</f>
        <v/>
      </c>
      <c r="AC12" s="589"/>
      <c r="AD12" s="589"/>
      <c r="AE12" s="636" t="str">
        <f>TEXT(IF(ISERROR(VLOOKUP(AJ12,【入力用】個人登録票!$A$21:$P$50,12,FALSE)),"",VLOOKUP(AJ12,【入力用】個人登録票!$A$21:$P$50,12,FALSE)) &amp; IF(ISERROR(VLOOKUP(AJ12,【入力用】個人登録票!$A$59:$P$127,12,FALSE)),"",VLOOKUP(AJ12,【入力用】個人登録票!$A$59:$P$127,12,FALSE)),"yyyy/m/d")</f>
        <v/>
      </c>
      <c r="AF12" s="637"/>
      <c r="AG12" s="611" t="str">
        <f>IF(AA12="","",$F$8)</f>
        <v/>
      </c>
      <c r="AH12" s="634" t="str">
        <f>IF(ISERROR(VLOOKUP(AJ12,【入力用】個人登録票!$A$21:$Q$50,17,FALSE)),"",VLOOKUP(AJ12,【入力用】個人登録票!$A$21:$Q$50,17,FALSE)) &amp; IF(ISERROR(VLOOKUP(AJ12,【入力用】個人登録票!$A$59:$Q$127,17,FALSE)),"",VLOOKUP(AJ12,【入力用】個人登録票!$A$59:$Q$127,17,FALSE))</f>
        <v/>
      </c>
      <c r="AI12" s="657" t="str">
        <f>IF(ISERROR(VLOOKUP(AJ12,【入力用】個人登録票!$A$21:$P$50,16,FALSE)),"",VLOOKUP(AJ12,【入力用】個人登録票!$A$21:$P$50,16,FALSE)) &amp; IF(ISERROR(VLOOKUP(AJ12,【入力用】個人登録票!$A$59:$P$127,16,FALSE)),"",VLOOKUP(AJ12,【入力用】個人登録票!$A$59:$P$127,16,FALSE))</f>
        <v/>
      </c>
      <c r="AJ12" s="662" t="s">
        <v>401</v>
      </c>
      <c r="AK12" s="663" t="str">
        <f>IF(ISERROR(VLOOKUP(AJ12,【入力用】日本協会登録用紙!$A$21:$R$50,18,FALSE)),"",VLOOKUP(AJ12,【入力用】日本協会登録用紙!$A$21:$R$50,18,FALSE)) &amp; IF(ISERROR(VLOOKUP(AJ12,【入力用】日本協会登録用紙!$A$63:$R$127,18,FALSE)),"",VLOOKUP(AJ12,【入力用】日本協会登録用紙!$A$63:$R$127,18,FALSE))</f>
        <v/>
      </c>
    </row>
    <row r="13" spans="1:50" ht="13.5" customHeight="1">
      <c r="C13" s="618" t="s">
        <v>5</v>
      </c>
      <c r="D13" s="619"/>
      <c r="E13" s="620"/>
      <c r="F13" s="72">
        <f>【入力用】チーム登録!E32</f>
        <v>0</v>
      </c>
      <c r="G13" s="594"/>
      <c r="H13" s="595"/>
      <c r="I13" s="595"/>
      <c r="J13" s="595"/>
      <c r="K13" s="595"/>
      <c r="L13" s="595"/>
      <c r="M13" s="595"/>
      <c r="N13" s="595"/>
      <c r="O13" s="595"/>
      <c r="P13" s="595"/>
      <c r="Q13" s="595"/>
      <c r="R13" s="595"/>
      <c r="S13" s="595"/>
      <c r="T13" s="595"/>
      <c r="U13" s="595"/>
      <c r="V13" s="595"/>
      <c r="W13" s="595"/>
      <c r="X13" s="595"/>
      <c r="Y13" s="595"/>
      <c r="Z13" s="595"/>
      <c r="AA13" s="597"/>
      <c r="AB13" s="589"/>
      <c r="AC13" s="589"/>
      <c r="AD13" s="589"/>
      <c r="AE13" s="638"/>
      <c r="AF13" s="639"/>
      <c r="AG13" s="611"/>
      <c r="AH13" s="635"/>
      <c r="AI13" s="658"/>
      <c r="AJ13" s="662"/>
      <c r="AK13" s="664"/>
    </row>
    <row r="14" spans="1:50" ht="13.5" customHeight="1">
      <c r="C14" s="706" t="s">
        <v>4</v>
      </c>
      <c r="D14" s="707"/>
      <c r="E14" s="708"/>
      <c r="F14" s="625">
        <f>【入力用】チーム登録!D31</f>
        <v>0</v>
      </c>
      <c r="G14" s="626"/>
      <c r="H14" s="626"/>
      <c r="I14" s="626"/>
      <c r="J14" s="626"/>
      <c r="K14" s="626"/>
      <c r="L14" s="626"/>
      <c r="M14" s="627"/>
      <c r="N14" s="677" t="s">
        <v>45</v>
      </c>
      <c r="O14" s="677"/>
      <c r="P14" s="677"/>
      <c r="Q14" s="602">
        <f>【入力用】チーム登録!D33</f>
        <v>0</v>
      </c>
      <c r="R14" s="602"/>
      <c r="S14" s="602"/>
      <c r="T14" s="602"/>
      <c r="U14" s="602"/>
      <c r="V14" s="602"/>
      <c r="W14" s="602"/>
      <c r="X14" s="602"/>
      <c r="Y14" s="602"/>
      <c r="Z14" s="603"/>
      <c r="AA14" s="596" t="str">
        <f>IF(ISERROR(VLOOKUP(AJ14,【入力用】個人登録票!$A$21:$P$50,2,FALSE)),"",VLOOKUP(AJ14,【入力用】個人登録票!$A$21:$P$50,2,FALSE)) &amp; IF(ISERROR(VLOOKUP(AJ14,【入力用】個人登録票!$A$59:$P$127,2,FALSE)),"",VLOOKUP(AJ14,【入力用】個人登録票!$A$59:$P$127,2,FALSE))</f>
        <v/>
      </c>
      <c r="AB14" s="588" t="str">
        <f>IF(ISERROR(VLOOKUP(AJ14,【入力用】個人登録票!$A$21:$P$50,5,FALSE)),"",VLOOKUP(AJ14,【入力用】個人登録票!$A$21:$P$50,5,FALSE)) &amp; IF(ISERROR(VLOOKUP(AJ14,【入力用】個人登録票!$A$59:$P$127,5,FALSE)),"",VLOOKUP(AJ14,【入力用】個人登録票!$A$59:$P$127,5,FALSE))</f>
        <v/>
      </c>
      <c r="AC14" s="589"/>
      <c r="AD14" s="589"/>
      <c r="AE14" s="636" t="str">
        <f>TEXT(IF(ISERROR(VLOOKUP(AJ14,【入力用】個人登録票!$A$21:$P$50,12,FALSE)),"",VLOOKUP(AJ14,【入力用】個人登録票!$A$21:$P$50,12,FALSE)) &amp; IF(ISERROR(VLOOKUP(AJ14,【入力用】個人登録票!$A$59:$P$127,12,FALSE)),"",VLOOKUP(AJ14,【入力用】個人登録票!$A$59:$P$127,12,FALSE)),"yyyy/m/d")</f>
        <v/>
      </c>
      <c r="AF14" s="637"/>
      <c r="AG14" s="611" t="str">
        <f>IF(AA14="","",$F$8)</f>
        <v/>
      </c>
      <c r="AH14" s="634" t="str">
        <f>IF(ISERROR(VLOOKUP(AJ14,【入力用】個人登録票!$A$21:$Q$50,17,FALSE)),"",VLOOKUP(AJ14,【入力用】個人登録票!$A$21:$Q$50,17,FALSE)) &amp; IF(ISERROR(VLOOKUP(AJ14,【入力用】個人登録票!$A$59:$Q$127,17,FALSE)),"",VLOOKUP(AJ14,【入力用】個人登録票!$A$59:$Q$127,17,FALSE))</f>
        <v/>
      </c>
      <c r="AI14" s="669" t="str">
        <f>IF(ISERROR(VLOOKUP(AJ14,【入力用】個人登録票!$A$21:$P$50,16,FALSE)),"",VLOOKUP(AJ14,【入力用】個人登録票!$A$21:$P$50,16,FALSE)) &amp; IF(ISERROR(VLOOKUP(AJ14,【入力用】個人登録票!$A$63:$P$127,16,FALSE)),"",VLOOKUP(AJ14,【入力用】個人登録票!$A$63:$P$127,16,FALSE))</f>
        <v/>
      </c>
      <c r="AJ14" s="662" t="s">
        <v>395</v>
      </c>
      <c r="AK14" s="663" t="str">
        <f>IF(ISERROR(VLOOKUP(AJ14,【入力用】日本協会登録用紙!$A$21:$R$50,18,FALSE)),"",VLOOKUP(AJ14,【入力用】日本協会登録用紙!$A$21:$R$50,18,FALSE)) &amp; IF(ISERROR(VLOOKUP(AJ14,【入力用】日本協会登録用紙!$A$63:$R$127,18,FALSE)),"",VLOOKUP(AJ14,【入力用】日本協会登録用紙!$A$63:$R$127,18,FALSE))</f>
        <v/>
      </c>
    </row>
    <row r="15" spans="1:50" ht="13.5" customHeight="1" thickBot="1">
      <c r="A15" s="73"/>
      <c r="C15" s="709" t="s">
        <v>3</v>
      </c>
      <c r="D15" s="710"/>
      <c r="E15" s="711"/>
      <c r="F15" s="628"/>
      <c r="G15" s="629"/>
      <c r="H15" s="629"/>
      <c r="I15" s="629"/>
      <c r="J15" s="629"/>
      <c r="K15" s="629"/>
      <c r="L15" s="629"/>
      <c r="M15" s="630"/>
      <c r="N15" s="717" t="s">
        <v>44</v>
      </c>
      <c r="O15" s="717"/>
      <c r="P15" s="717"/>
      <c r="Q15" s="621">
        <f>【入力用】チーム登録!D34</f>
        <v>0</v>
      </c>
      <c r="R15" s="621"/>
      <c r="S15" s="621"/>
      <c r="T15" s="621"/>
      <c r="U15" s="621"/>
      <c r="V15" s="621"/>
      <c r="W15" s="621"/>
      <c r="X15" s="621"/>
      <c r="Y15" s="621"/>
      <c r="Z15" s="622"/>
      <c r="AA15" s="597"/>
      <c r="AB15" s="589"/>
      <c r="AC15" s="589"/>
      <c r="AD15" s="589"/>
      <c r="AE15" s="638"/>
      <c r="AF15" s="639"/>
      <c r="AG15" s="611"/>
      <c r="AH15" s="635"/>
      <c r="AI15" s="670"/>
      <c r="AJ15" s="662"/>
      <c r="AK15" s="664"/>
    </row>
    <row r="16" spans="1:50" ht="13.5" customHeight="1">
      <c r="A16" s="73"/>
      <c r="C16" s="712" t="s">
        <v>14</v>
      </c>
      <c r="D16" s="713"/>
      <c r="E16" s="714"/>
      <c r="F16" s="715">
        <f>【入力用】チーム登録!D23</f>
        <v>0</v>
      </c>
      <c r="G16" s="715"/>
      <c r="H16" s="715"/>
      <c r="I16" s="715"/>
      <c r="J16" s="715"/>
      <c r="K16" s="715"/>
      <c r="L16" s="715"/>
      <c r="M16" s="715"/>
      <c r="N16" s="612" t="s">
        <v>64</v>
      </c>
      <c r="O16" s="613"/>
      <c r="P16" s="614"/>
      <c r="Q16" s="715">
        <f>【入力用】チーム登録!D35</f>
        <v>0</v>
      </c>
      <c r="R16" s="715"/>
      <c r="S16" s="715"/>
      <c r="T16" s="715"/>
      <c r="U16" s="715"/>
      <c r="V16" s="715"/>
      <c r="W16" s="715"/>
      <c r="X16" s="715"/>
      <c r="Y16" s="715"/>
      <c r="Z16" s="716"/>
      <c r="AA16" s="596" t="str">
        <f>IF(ISERROR(VLOOKUP(AJ16,【入力用】個人登録票!$A$21:$P$50,2,FALSE)),"",VLOOKUP(AJ16,【入力用】個人登録票!$A$21:$P$50,2,FALSE)) &amp; IF(ISERROR(VLOOKUP(AJ16,【入力用】個人登録票!$A$59:$P$127,2,FALSE)),"",VLOOKUP(AJ16,【入力用】個人登録票!$A$59:$P$127,2,FALSE))</f>
        <v/>
      </c>
      <c r="AB16" s="588" t="str">
        <f>IF(ISERROR(VLOOKUP(AJ16,【入力用】個人登録票!$A$21:$P$50,5,FALSE)),"",VLOOKUP(AJ16,【入力用】個人登録票!$A$21:$P$50,5,FALSE)) &amp; IF(ISERROR(VLOOKUP(AJ16,【入力用】個人登録票!$A$59:$P$127,5,FALSE)),"",VLOOKUP(AJ16,【入力用】個人登録票!$A$59:$P$127,5,FALSE))</f>
        <v/>
      </c>
      <c r="AC16" s="589"/>
      <c r="AD16" s="589"/>
      <c r="AE16" s="636" t="str">
        <f>TEXT(IF(ISERROR(VLOOKUP(AJ16,【入力用】個人登録票!$A$21:$P$50,12,FALSE)),"",VLOOKUP(AJ16,【入力用】個人登録票!$A$21:$P$50,12,FALSE)) &amp; IF(ISERROR(VLOOKUP(AJ16,【入力用】個人登録票!$A$59:$P$127,12,FALSE)),"",VLOOKUP(AJ16,【入力用】個人登録票!$A$59:$P$127,12,FALSE)),"yyyy/m/d")</f>
        <v/>
      </c>
      <c r="AF16" s="637"/>
      <c r="AG16" s="611" t="str">
        <f>IF(AA16="","",$F$8)</f>
        <v/>
      </c>
      <c r="AH16" s="634" t="str">
        <f>IF(ISERROR(VLOOKUP(AJ16,【入力用】個人登録票!$A$21:$Q$50,17,FALSE)),"",VLOOKUP(AJ16,【入力用】個人登録票!$A$21:$Q$50,17,FALSE)) &amp; IF(ISERROR(VLOOKUP(AJ16,【入力用】個人登録票!$A$59:$Q$127,17,FALSE)),"",VLOOKUP(AJ16,【入力用】個人登録票!$A$59:$Q$127,17,FALSE))</f>
        <v/>
      </c>
      <c r="AI16" s="669" t="str">
        <f>IF(ISERROR(VLOOKUP(AJ16,【入力用】個人登録票!$A$21:$P$50,16,FALSE)),"",VLOOKUP(AJ16,【入力用】個人登録票!$A$21:$P$50,16,FALSE)) &amp; IF(ISERROR(VLOOKUP(AJ16,【入力用】個人登録票!$A$63:$P$127,16,FALSE)),"",VLOOKUP(AJ16,【入力用】個人登録票!$A$63:$P$127,16,FALSE))</f>
        <v/>
      </c>
      <c r="AJ16" s="662" t="s">
        <v>396</v>
      </c>
      <c r="AK16" s="663" t="str">
        <f>IF(ISERROR(VLOOKUP(AJ16,#REF!,18,FALSE)),"",VLOOKUP(AJ16,#REF!,18,FALSE)) &amp; IF(ISERROR(VLOOKUP(AJ16,#REF!,18,FALSE)),"",VLOOKUP(AJ16,#REF!,18,FALSE))</f>
        <v/>
      </c>
    </row>
    <row r="17" spans="1:38" ht="13.5" customHeight="1">
      <c r="A17" s="74"/>
      <c r="C17" s="618" t="s">
        <v>2</v>
      </c>
      <c r="D17" s="619"/>
      <c r="E17" s="620"/>
      <c r="F17" s="602"/>
      <c r="G17" s="602"/>
      <c r="H17" s="602"/>
      <c r="I17" s="602"/>
      <c r="J17" s="602"/>
      <c r="K17" s="602"/>
      <c r="L17" s="602"/>
      <c r="M17" s="602"/>
      <c r="N17" s="615"/>
      <c r="O17" s="616"/>
      <c r="P17" s="617"/>
      <c r="Q17" s="602"/>
      <c r="R17" s="602"/>
      <c r="S17" s="602"/>
      <c r="T17" s="602"/>
      <c r="U17" s="602"/>
      <c r="V17" s="602"/>
      <c r="W17" s="602"/>
      <c r="X17" s="602"/>
      <c r="Y17" s="602"/>
      <c r="Z17" s="603"/>
      <c r="AA17" s="597"/>
      <c r="AB17" s="589"/>
      <c r="AC17" s="589"/>
      <c r="AD17" s="589"/>
      <c r="AE17" s="638"/>
      <c r="AF17" s="639"/>
      <c r="AG17" s="611"/>
      <c r="AH17" s="635"/>
      <c r="AI17" s="670"/>
      <c r="AJ17" s="662"/>
      <c r="AK17" s="664"/>
    </row>
    <row r="18" spans="1:38" ht="13.5" customHeight="1">
      <c r="A18" s="73"/>
      <c r="C18" s="769" t="s">
        <v>17</v>
      </c>
      <c r="D18" s="770"/>
      <c r="E18" s="589" t="s">
        <v>10</v>
      </c>
      <c r="F18" s="589"/>
      <c r="G18" s="589" t="s">
        <v>11</v>
      </c>
      <c r="H18" s="589"/>
      <c r="I18" s="632" t="s">
        <v>38</v>
      </c>
      <c r="J18" s="632"/>
      <c r="K18" s="632"/>
      <c r="L18" s="632"/>
      <c r="M18" s="632"/>
      <c r="N18" s="632"/>
      <c r="O18" s="589" t="s">
        <v>40</v>
      </c>
      <c r="P18" s="589"/>
      <c r="Q18" s="589"/>
      <c r="R18" s="589"/>
      <c r="S18" s="589"/>
      <c r="T18" s="589"/>
      <c r="U18" s="589"/>
      <c r="V18" s="589"/>
      <c r="W18" s="589" t="s">
        <v>41</v>
      </c>
      <c r="X18" s="589"/>
      <c r="Y18" s="589"/>
      <c r="Z18" s="623"/>
      <c r="AA18" s="596" t="str">
        <f>IF(ISERROR(VLOOKUP(AJ18,【入力用】個人登録票!$A$21:$P$50,2,FALSE)),"",VLOOKUP(AJ18,【入力用】個人登録票!$A$21:$P$50,2,FALSE)) &amp; IF(ISERROR(VLOOKUP(AJ18,【入力用】個人登録票!$A$59:$P$127,2,FALSE)),"",VLOOKUP(AJ18,【入力用】個人登録票!$A$59:$P$127,2,FALSE))</f>
        <v/>
      </c>
      <c r="AB18" s="588" t="str">
        <f>IF(ISERROR(VLOOKUP(AJ18,【入力用】個人登録票!$A$21:$P$50,5,FALSE)),"",VLOOKUP(AJ18,【入力用】個人登録票!$A$21:$P$50,5,FALSE)) &amp; IF(ISERROR(VLOOKUP(AJ18,【入力用】個人登録票!$A$59:$P$127,5,FALSE)),"",VLOOKUP(AJ18,【入力用】個人登録票!$A$59:$P$127,5,FALSE))</f>
        <v/>
      </c>
      <c r="AC18" s="589"/>
      <c r="AD18" s="589"/>
      <c r="AE18" s="636" t="str">
        <f>TEXT(IF(ISERROR(VLOOKUP(AJ18,【入力用】個人登録票!$A$21:$P$50,12,FALSE)),"",VLOOKUP(AJ18,【入力用】個人登録票!$A$21:$P$50,12,FALSE)) &amp; IF(ISERROR(VLOOKUP(AJ18,【入力用】個人登録票!$A$59:$P$127,12,FALSE)),"",VLOOKUP(AJ18,【入力用】個人登録票!$A$59:$P$127,12,FALSE)),"yyyy/m/d")</f>
        <v/>
      </c>
      <c r="AF18" s="637"/>
      <c r="AG18" s="611" t="str">
        <f>IF(AA18="","",$F$8)</f>
        <v/>
      </c>
      <c r="AH18" s="634" t="str">
        <f>IF(ISERROR(VLOOKUP(AJ18,【入力用】個人登録票!$A$21:$Q$50,17,FALSE)),"",VLOOKUP(AJ18,【入力用】個人登録票!$A$21:$Q$50,17,FALSE)) &amp; IF(ISERROR(VLOOKUP(AJ18,【入力用】個人登録票!$A$59:$Q$127,17,FALSE)),"",VLOOKUP(AJ18,【入力用】個人登録票!$A$59:$Q$127,17,FALSE))</f>
        <v/>
      </c>
      <c r="AI18" s="669" t="str">
        <f>IF(ISERROR(VLOOKUP(AJ18,【入力用】個人登録票!$A$21:$P$50,16,FALSE)),"",VLOOKUP(AJ18,【入力用】個人登録票!$A$21:$P$50,16,FALSE)) &amp; IF(ISERROR(VLOOKUP(AJ18,【入力用】個人登録票!$A$63:$P$127,16,FALSE)),"",VLOOKUP(AJ18,【入力用】個人登録票!$A$63:$P$127,16,FALSE))</f>
        <v/>
      </c>
      <c r="AJ18" s="662" t="s">
        <v>397</v>
      </c>
      <c r="AK18" s="663" t="str">
        <f>IF(ISERROR(VLOOKUP(AJ18,#REF!,18,FALSE)),"",VLOOKUP(AJ18,#REF!,18,FALSE)) &amp; IF(ISERROR(VLOOKUP(AJ18,#REF!,18,FALSE)),"",VLOOKUP(AJ18,#REF!,18,FALSE))</f>
        <v/>
      </c>
    </row>
    <row r="19" spans="1:38" ht="13.5" customHeight="1">
      <c r="A19" s="75" t="s">
        <v>185</v>
      </c>
      <c r="C19" s="771"/>
      <c r="D19" s="772"/>
      <c r="E19" s="589"/>
      <c r="F19" s="589"/>
      <c r="G19" s="589"/>
      <c r="H19" s="589"/>
      <c r="I19" s="631" t="s">
        <v>39</v>
      </c>
      <c r="J19" s="631"/>
      <c r="K19" s="631"/>
      <c r="L19" s="631"/>
      <c r="M19" s="631"/>
      <c r="N19" s="631"/>
      <c r="O19" s="589"/>
      <c r="P19" s="589"/>
      <c r="Q19" s="589"/>
      <c r="R19" s="589"/>
      <c r="S19" s="589"/>
      <c r="T19" s="589"/>
      <c r="U19" s="589"/>
      <c r="V19" s="589"/>
      <c r="W19" s="589"/>
      <c r="X19" s="589"/>
      <c r="Y19" s="589"/>
      <c r="Z19" s="623"/>
      <c r="AA19" s="597"/>
      <c r="AB19" s="589"/>
      <c r="AC19" s="589"/>
      <c r="AD19" s="589"/>
      <c r="AE19" s="638"/>
      <c r="AF19" s="639"/>
      <c r="AG19" s="611"/>
      <c r="AH19" s="635"/>
      <c r="AI19" s="670"/>
      <c r="AJ19" s="662"/>
      <c r="AK19" s="664"/>
    </row>
    <row r="20" spans="1:38" ht="27" customHeight="1">
      <c r="A20" s="75" t="s">
        <v>195</v>
      </c>
      <c r="B20" s="76" t="s">
        <v>0</v>
      </c>
      <c r="C20" s="77">
        <f>【入力用】個人登録票!C10</f>
        <v>0</v>
      </c>
      <c r="D20" s="78">
        <v>30</v>
      </c>
      <c r="E20" s="602" t="str">
        <f>IF(【入力用】個人登録票!E10=0,"",【入力用】個人登録票!E10)</f>
        <v/>
      </c>
      <c r="F20" s="602"/>
      <c r="G20" s="601" t="str">
        <f>IF(【入力用】個人登録票!U10=0,"",【入力用】個人登録票!U10)</f>
        <v/>
      </c>
      <c r="H20" s="601"/>
      <c r="I20" s="608">
        <f>【入力用】個人登録票!R10</f>
        <v>0</v>
      </c>
      <c r="J20" s="609"/>
      <c r="K20" s="609"/>
      <c r="L20" s="609"/>
      <c r="M20" s="609"/>
      <c r="N20" s="610"/>
      <c r="O20" s="641">
        <f>【入力用】個人登録票!G10</f>
        <v>0</v>
      </c>
      <c r="P20" s="642"/>
      <c r="Q20" s="642"/>
      <c r="R20" s="642"/>
      <c r="S20" s="642" t="e">
        <f>#REF!</f>
        <v>#REF!</v>
      </c>
      <c r="T20" s="642"/>
      <c r="U20" s="642"/>
      <c r="V20" s="643"/>
      <c r="W20" s="608">
        <f>【入力用】個人登録票!O10</f>
        <v>0</v>
      </c>
      <c r="X20" s="609"/>
      <c r="Y20" s="609"/>
      <c r="Z20" s="624"/>
      <c r="AA20" s="79" t="str">
        <f>IF(ISERROR(VLOOKUP(AJ20,【入力用】個人登録票!$A$21:$P$50,2,FALSE)),"",VLOOKUP(AJ20,【入力用】個人登録票!$A$21:$P$50,2,FALSE)) &amp; IF(ISERROR(VLOOKUP(AJ20,【入力用】個人登録票!$A$59:$P$127,2,FALSE)),"",VLOOKUP(AJ20,【入力用】個人登録票!$A$59:$P$127,2,FALSE))</f>
        <v/>
      </c>
      <c r="AB20" s="606" t="str">
        <f>IF(ISERROR(VLOOKUP(AJ20,【入力用】個人登録票!$A$21:$P$50,5,FALSE)),"",VLOOKUP(AJ20,【入力用】個人登録票!$A$21:$P$50,5,FALSE)) &amp; IF(ISERROR(VLOOKUP(AJ20,【入力用】個人登録票!$A$59:$P$127,5,FALSE)),"",VLOOKUP(AJ20,【入力用】個人登録票!$A$59:$P$127,5,FALSE))</f>
        <v/>
      </c>
      <c r="AC20" s="649"/>
      <c r="AD20" s="607"/>
      <c r="AE20" s="644" t="str">
        <f>TEXT(IF(ISERROR(VLOOKUP(AJ20,【入力用】個人登録票!$A$21:$P$50,12,FALSE)),"",VLOOKUP(AJ20,【入力用】個人登録票!$A$21:$P$50,12,FALSE)) &amp; IF(ISERROR(VLOOKUP(AJ20,【入力用】個人登録票!$A$59:$P$127,12,FALSE)),"",VLOOKUP(AJ20,【入力用】個人登録票!$A$59:$P$127,12,FALSE)),"yyyy/m/d")</f>
        <v/>
      </c>
      <c r="AF20" s="645"/>
      <c r="AG20" s="99" t="str">
        <f t="shared" ref="AG20:AG31" si="0">IF(AA20="","",$F$8)</f>
        <v/>
      </c>
      <c r="AH20" s="100" t="str">
        <f>IF(ISERROR(VLOOKUP(AJ20,【入力用】個人登録票!$A$21:$Q$50,17,FALSE)),"",VLOOKUP(AJ20,【入力用】個人登録票!$A$21:$Q$50,17,FALSE)) &amp; IF(ISERROR(VLOOKUP(AJ20,【入力用】個人登録票!$A$59:$Q$127,17,FALSE)),"",VLOOKUP(AJ20,【入力用】個人登録票!$A$59:$Q$127,17,FALSE))</f>
        <v/>
      </c>
      <c r="AI20" s="80" t="str">
        <f>IF(ISERROR(VLOOKUP(AJ20,【入力用】個人登録票!$A$21:$P$50,16,FALSE)),"",VLOOKUP(AJ20,【入力用】個人登録票!$A$21:$P$50,16,FALSE)) &amp; IF(ISERROR(VLOOKUP(AJ20,【入力用】個人登録票!$A$59:$P$127,16,FALSE)),"",VLOOKUP(AJ20,【入力用】個人登録票!$A$59:$P$127,16,FALSE))</f>
        <v/>
      </c>
      <c r="AJ20" s="101" t="s">
        <v>349</v>
      </c>
      <c r="AK20" s="102" t="str">
        <f>IF(ISERROR(VLOOKUP(AJ20,#REF!,18,FALSE)),"",VLOOKUP(AJ20,#REF!,18,FALSE)) &amp; IF(ISERROR(VLOOKUP(AJ20,#REF!,18,FALSE)),"",VLOOKUP(AJ20,#REF!,18,FALSE))</f>
        <v/>
      </c>
    </row>
    <row r="21" spans="1:38" ht="27" customHeight="1">
      <c r="A21" s="75" t="s">
        <v>304</v>
      </c>
      <c r="B21" s="76" t="s">
        <v>18</v>
      </c>
      <c r="C21" s="77">
        <f>【入力用】個人登録票!C11</f>
        <v>0</v>
      </c>
      <c r="D21" s="78">
        <v>31</v>
      </c>
      <c r="E21" s="623" t="str">
        <f>IF(【入力用】個人登録票!E11=0,"",【入力用】個人登録票!E11)</f>
        <v/>
      </c>
      <c r="F21" s="607"/>
      <c r="G21" s="786" t="str">
        <f>IF(【入力用】個人登録票!U11=0,"",【入力用】個人登録票!U11)</f>
        <v/>
      </c>
      <c r="H21" s="787"/>
      <c r="I21" s="608">
        <f>【入力用】個人登録票!R11</f>
        <v>0</v>
      </c>
      <c r="J21" s="609"/>
      <c r="K21" s="609"/>
      <c r="L21" s="609"/>
      <c r="M21" s="609"/>
      <c r="N21" s="610"/>
      <c r="O21" s="641">
        <f>【入力用】個人登録票!G11</f>
        <v>0</v>
      </c>
      <c r="P21" s="642"/>
      <c r="Q21" s="642"/>
      <c r="R21" s="642"/>
      <c r="S21" s="642" t="e">
        <f>#REF!</f>
        <v>#REF!</v>
      </c>
      <c r="T21" s="642"/>
      <c r="U21" s="642"/>
      <c r="V21" s="643"/>
      <c r="W21" s="608">
        <f>【入力用】個人登録票!O11</f>
        <v>0</v>
      </c>
      <c r="X21" s="609"/>
      <c r="Y21" s="609"/>
      <c r="Z21" s="624"/>
      <c r="AA21" s="79" t="str">
        <f>IF(ISERROR(VLOOKUP(AJ21,【入力用】個人登録票!$A$21:$P$50,2,FALSE)),"",VLOOKUP(AJ21,【入力用】個人登録票!$A$21:$P$50,2,FALSE)) &amp; IF(ISERROR(VLOOKUP(AJ21,【入力用】個人登録票!$A$59:$P$127,2,FALSE)),"",VLOOKUP(AJ21,【入力用】個人登録票!$A$59:$P$127,2,FALSE))</f>
        <v/>
      </c>
      <c r="AB21" s="606" t="str">
        <f>IF(ISERROR(VLOOKUP(AJ21,【入力用】個人登録票!$A$21:$P$50,5,FALSE)),"",VLOOKUP(AJ21,【入力用】個人登録票!$A$21:$P$50,5,FALSE)) &amp; IF(ISERROR(VLOOKUP(AJ21,【入力用】個人登録票!$A$59:$P$127,5,FALSE)),"",VLOOKUP(AJ21,【入力用】個人登録票!$A$59:$P$127,5,FALSE))</f>
        <v/>
      </c>
      <c r="AC21" s="649"/>
      <c r="AD21" s="607"/>
      <c r="AE21" s="644" t="str">
        <f>TEXT(IF(ISERROR(VLOOKUP(AJ21,【入力用】個人登録票!$A$21:$P$50,12,FALSE)),"",VLOOKUP(AJ21,【入力用】個人登録票!$A$21:$P$50,12,FALSE)) &amp; IF(ISERROR(VLOOKUP(AJ21,【入力用】個人登録票!$A$59:$P$127,12,FALSE)),"",VLOOKUP(AJ21,【入力用】個人登録票!$A$59:$P$127,12,FALSE)),"yyyy/m/d")</f>
        <v/>
      </c>
      <c r="AF21" s="645"/>
      <c r="AG21" s="99" t="str">
        <f t="shared" si="0"/>
        <v/>
      </c>
      <c r="AH21" s="100" t="str">
        <f>IF(ISERROR(VLOOKUP(AJ21,【入力用】個人登録票!$A$21:$Q$50,17,FALSE)),"",VLOOKUP(AJ21,【入力用】個人登録票!$A$21:$Q$50,17,FALSE)) &amp; IF(ISERROR(VLOOKUP(AJ21,【入力用】個人登録票!$A$59:$Q$127,17,FALSE)),"",VLOOKUP(AJ21,【入力用】個人登録票!$A$59:$Q$127,17,FALSE))</f>
        <v/>
      </c>
      <c r="AI21" s="80" t="str">
        <f>IF(ISERROR(VLOOKUP(AJ21,【入力用】個人登録票!$A$21:$P$50,16,FALSE)),"",VLOOKUP(AJ21,【入力用】個人登録票!$A$21:$P$50,16,FALSE)) &amp; IF(ISERROR(VLOOKUP(AJ21,【入力用】個人登録票!$A$59:$P$127,16,FALSE)),"",VLOOKUP(AJ21,【入力用】個人登録票!$A$59:$P$127,16,FALSE))</f>
        <v/>
      </c>
      <c r="AJ21" s="101" t="s">
        <v>350</v>
      </c>
      <c r="AK21" s="102" t="str">
        <f>IF(ISERROR(VLOOKUP(AJ21,#REF!,18,FALSE)),"",VLOOKUP(AJ21,#REF!,18,FALSE)) &amp; IF(ISERROR(VLOOKUP(AJ21,#REF!,18,FALSE)),"",VLOOKUP(AJ21,#REF!,18,FALSE))</f>
        <v/>
      </c>
    </row>
    <row r="22" spans="1:38" ht="27" customHeight="1">
      <c r="A22" s="75" t="s">
        <v>305</v>
      </c>
      <c r="B22" s="76" t="s">
        <v>18</v>
      </c>
      <c r="C22" s="77">
        <f>【入力用】個人登録票!C12</f>
        <v>0</v>
      </c>
      <c r="D22" s="78">
        <v>32</v>
      </c>
      <c r="E22" s="623" t="str">
        <f>IF(【入力用】個人登録票!E12=0,"",【入力用】個人登録票!E12)</f>
        <v/>
      </c>
      <c r="F22" s="607"/>
      <c r="G22" s="786" t="str">
        <f>IF(【入力用】個人登録票!U12=0,"",【入力用】個人登録票!U12)</f>
        <v/>
      </c>
      <c r="H22" s="787"/>
      <c r="I22" s="608">
        <f>【入力用】個人登録票!R12</f>
        <v>0</v>
      </c>
      <c r="J22" s="609"/>
      <c r="K22" s="609"/>
      <c r="L22" s="609"/>
      <c r="M22" s="609"/>
      <c r="N22" s="610"/>
      <c r="O22" s="641">
        <f>【入力用】個人登録票!G12</f>
        <v>0</v>
      </c>
      <c r="P22" s="642"/>
      <c r="Q22" s="642"/>
      <c r="R22" s="642"/>
      <c r="S22" s="642" t="e">
        <f>#REF!</f>
        <v>#REF!</v>
      </c>
      <c r="T22" s="642"/>
      <c r="U22" s="642"/>
      <c r="V22" s="643"/>
      <c r="W22" s="608">
        <f>【入力用】個人登録票!O12</f>
        <v>0</v>
      </c>
      <c r="X22" s="609"/>
      <c r="Y22" s="609"/>
      <c r="Z22" s="624"/>
      <c r="AA22" s="79" t="str">
        <f>IF(ISERROR(VLOOKUP(AJ22,【入力用】個人登録票!$A$21:$P$50,2,FALSE)),"",VLOOKUP(AJ22,【入力用】個人登録票!$A$21:$P$50,2,FALSE)) &amp; IF(ISERROR(VLOOKUP(AJ22,【入力用】個人登録票!$A$59:$P$127,2,FALSE)),"",VLOOKUP(AJ22,【入力用】個人登録票!$A$59:$P$127,2,FALSE))</f>
        <v/>
      </c>
      <c r="AB22" s="606" t="str">
        <f>IF(ISERROR(VLOOKUP(AJ22,【入力用】個人登録票!$A$21:$P$50,5,FALSE)),"",VLOOKUP(AJ22,【入力用】個人登録票!$A$21:$P$50,5,FALSE)) &amp; IF(ISERROR(VLOOKUP(AJ22,【入力用】個人登録票!$A$59:$P$127,5,FALSE)),"",VLOOKUP(AJ22,【入力用】個人登録票!$A$59:$P$127,5,FALSE))</f>
        <v/>
      </c>
      <c r="AC22" s="649"/>
      <c r="AD22" s="607"/>
      <c r="AE22" s="644" t="str">
        <f>TEXT(IF(ISERROR(VLOOKUP(AJ22,【入力用】個人登録票!$A$21:$P$50,12,FALSE)),"",VLOOKUP(AJ22,【入力用】個人登録票!$A$21:$P$50,12,FALSE)) &amp; IF(ISERROR(VLOOKUP(AJ22,【入力用】個人登録票!$A$59:$P$127,12,FALSE)),"",VLOOKUP(AJ22,【入力用】個人登録票!$A$59:$P$127,12,FALSE)),"yyyy/m/d")</f>
        <v/>
      </c>
      <c r="AF22" s="645"/>
      <c r="AG22" s="99" t="str">
        <f t="shared" si="0"/>
        <v/>
      </c>
      <c r="AH22" s="100" t="str">
        <f>IF(ISERROR(VLOOKUP(AJ22,【入力用】個人登録票!$A$21:$Q$50,17,FALSE)),"",VLOOKUP(AJ22,【入力用】個人登録票!$A$21:$Q$50,17,FALSE)) &amp; IF(ISERROR(VLOOKUP(AJ22,【入力用】個人登録票!$A$59:$Q$127,17,FALSE)),"",VLOOKUP(AJ22,【入力用】個人登録票!$A$59:$Q$127,17,FALSE))</f>
        <v/>
      </c>
      <c r="AI22" s="80" t="str">
        <f>IF(ISERROR(VLOOKUP(AJ22,【入力用】個人登録票!$A$21:$P$50,16,FALSE)),"",VLOOKUP(AJ22,【入力用】個人登録票!$A$21:$P$50,16,FALSE)) &amp; IF(ISERROR(VLOOKUP(AJ22,【入力用】個人登録票!$A$59:$P$127,16,FALSE)),"",VLOOKUP(AJ22,【入力用】個人登録票!$A$59:$P$127,16,FALSE))</f>
        <v/>
      </c>
      <c r="AJ22" s="101" t="s">
        <v>351</v>
      </c>
      <c r="AK22" s="102" t="str">
        <f>IF(ISERROR(VLOOKUP(AJ22,#REF!,18,FALSE)),"",VLOOKUP(AJ22,#REF!,18,FALSE)) &amp; IF(ISERROR(VLOOKUP(AJ22,#REF!,18,FALSE)),"",VLOOKUP(AJ22,#REF!,18,FALSE))</f>
        <v/>
      </c>
    </row>
    <row r="23" spans="1:38" ht="27" customHeight="1">
      <c r="A23" s="75" t="s">
        <v>394</v>
      </c>
      <c r="B23" s="76" t="s">
        <v>1</v>
      </c>
      <c r="C23" s="777">
        <v>10</v>
      </c>
      <c r="D23" s="778"/>
      <c r="E23" s="623" t="str">
        <f>IF(【入力用】個人登録票!E14=0,"",【入力用】個人登録票!E14)</f>
        <v/>
      </c>
      <c r="F23" s="607"/>
      <c r="G23" s="786" t="str">
        <f>IF(【入力用】個人登録票!U14=0,"",【入力用】個人登録票!U14)</f>
        <v/>
      </c>
      <c r="H23" s="787"/>
      <c r="I23" s="608">
        <f t="shared" ref="I23:I31" si="1">IF(C23="","",$F$8)</f>
        <v>0</v>
      </c>
      <c r="J23" s="609"/>
      <c r="K23" s="609"/>
      <c r="L23" s="609"/>
      <c r="M23" s="609"/>
      <c r="N23" s="610"/>
      <c r="O23" s="641">
        <f>【入力用】個人登録票!G14</f>
        <v>0</v>
      </c>
      <c r="P23" s="642"/>
      <c r="Q23" s="642"/>
      <c r="R23" s="642"/>
      <c r="S23" s="642"/>
      <c r="T23" s="642"/>
      <c r="U23" s="642"/>
      <c r="V23" s="643"/>
      <c r="W23" s="608">
        <f>【入力用】個人登録票!O14</f>
        <v>0</v>
      </c>
      <c r="X23" s="609"/>
      <c r="Y23" s="609"/>
      <c r="Z23" s="624"/>
      <c r="AA23" s="79" t="str">
        <f>IF(ISERROR(VLOOKUP(AJ23,【入力用】個人登録票!$A$21:$P$50,2,FALSE)),"",VLOOKUP(AJ23,【入力用】個人登録票!$A$21:$P$50,2,FALSE)) &amp; IF(ISERROR(VLOOKUP(AJ23,【入力用】個人登録票!$A$59:$P$127,2,FALSE)),"",VLOOKUP(AJ23,【入力用】個人登録票!$A$59:$P$127,2,FALSE))</f>
        <v/>
      </c>
      <c r="AB23" s="606" t="str">
        <f>IF(ISERROR(VLOOKUP(AJ23,【入力用】個人登録票!$A$21:$P$50,5,FALSE)),"",VLOOKUP(AJ23,【入力用】個人登録票!$A$21:$P$50,5,FALSE)) &amp; IF(ISERROR(VLOOKUP(AJ23,【入力用】個人登録票!$A$59:$P$127,5,FALSE)),"",VLOOKUP(AJ23,【入力用】個人登録票!$A$59:$P$127,5,FALSE))</f>
        <v/>
      </c>
      <c r="AC23" s="649"/>
      <c r="AD23" s="607"/>
      <c r="AE23" s="644" t="str">
        <f>TEXT(IF(ISERROR(VLOOKUP(AJ23,【入力用】個人登録票!$A$21:$P$50,12,FALSE)),"",VLOOKUP(AJ23,【入力用】個人登録票!$A$21:$P$50,12,FALSE)) &amp; IF(ISERROR(VLOOKUP(AJ23,【入力用】個人登録票!$A$59:$P$127,12,FALSE)),"",VLOOKUP(AJ23,【入力用】個人登録票!$A$59:$P$127,12,FALSE)),"yyyy/m/d")</f>
        <v/>
      </c>
      <c r="AF23" s="645"/>
      <c r="AG23" s="99" t="str">
        <f t="shared" si="0"/>
        <v/>
      </c>
      <c r="AH23" s="100" t="str">
        <f>IF(ISERROR(VLOOKUP(AJ23,【入力用】個人登録票!$A$21:$Q$50,17,FALSE)),"",VLOOKUP(AJ23,【入力用】個人登録票!$A$21:$Q$50,17,FALSE)) &amp; IF(ISERROR(VLOOKUP(AJ23,【入力用】個人登録票!$A$59:$Q$127,17,FALSE)),"",VLOOKUP(AJ23,【入力用】個人登録票!$A$59:$Q$127,17,FALSE))</f>
        <v/>
      </c>
      <c r="AI23" s="80" t="str">
        <f>IF(ISERROR(VLOOKUP(AJ23,【入力用】個人登録票!$A$21:$P$50,16,FALSE)),"",VLOOKUP(AJ23,【入力用】個人登録票!$A$21:$P$50,16,FALSE)) &amp; IF(ISERROR(VLOOKUP(AJ23,【入力用】個人登録票!$A$59:$P$127,16,FALSE)),"",VLOOKUP(AJ23,【入力用】個人登録票!$A$59:$P$127,16,FALSE))</f>
        <v/>
      </c>
      <c r="AJ23" s="101" t="s">
        <v>352</v>
      </c>
      <c r="AK23" s="102" t="str">
        <f>IF(ISERROR(VLOOKUP(AJ23,#REF!,18,FALSE)),"",VLOOKUP(AJ23,#REF!,18,FALSE)) &amp; IF(ISERROR(VLOOKUP(AJ23,#REF!,18,FALSE)),"",VLOOKUP(AJ23,#REF!,18,FALSE))</f>
        <v/>
      </c>
    </row>
    <row r="24" spans="1:38" ht="27" customHeight="1">
      <c r="A24" s="75" t="s">
        <v>186</v>
      </c>
      <c r="B24" s="81" t="str">
        <f>IF(ISERROR(VLOOKUP(A24,#REF!,18,FALSE)),"",VLOOKUP(A24,#REF!,18,FALSE)) &amp; IF(ISERROR(VLOOKUP(A24,#REF!,18,FALSE)),"",VLOOKUP(A24,#REF!,18,FALSE))</f>
        <v/>
      </c>
      <c r="C24" s="755" t="str">
        <f>IF(ISERROR(VLOOKUP(A24,【入力用】個人登録票!$A$21:$P$50,2,FALSE)),"",VLOOKUP(A24,【入力用】個人登録票!$A$21:$P$50,2,FALSE)) &amp; IF(ISERROR(VLOOKUP(A24,【入力用】個人登録票!$A$59:$P$127,2,FALSE)),"",VLOOKUP(A24,【入力用】個人登録票!$A$59:$P$127,2,FALSE))</f>
        <v/>
      </c>
      <c r="D24" s="756"/>
      <c r="E24" s="606" t="str">
        <f>IF(ISERROR(VLOOKUP(A24,【入力用】個人登録票!$A$21:$P$50,5,FALSE)),"",VLOOKUP(A24,【入力用】個人登録票!$A$21:$P$50,5,FALSE)) &amp; IF(ISERROR(VLOOKUP(A24,【入力用】個人登録票!$A$59:$P$127,5,FALSE)),"",VLOOKUP(A24,【入力用】個人登録票!$A$59:$P$127,5,FALSE))</f>
        <v/>
      </c>
      <c r="F24" s="607"/>
      <c r="G24" s="633" t="str">
        <f>TEXT(IF(ISERROR(VLOOKUP(A24,【入力用】個人登録票!$A$21:$P$50,12,FALSE)),"",VLOOKUP(A24,【入力用】個人登録票!$A$21:$P$50,12,FALSE)) &amp; IF(ISERROR(VLOOKUP(A24,【入力用】個人登録票!$A$59:$P$127,12,FALSE)),"",VLOOKUP(A24,【入力用】個人登録票!$A$59:$P$127,12,FALSE)),"yyyy/m/d")</f>
        <v/>
      </c>
      <c r="H24" s="633"/>
      <c r="I24" s="611" t="str">
        <f t="shared" si="1"/>
        <v/>
      </c>
      <c r="J24" s="611"/>
      <c r="K24" s="611"/>
      <c r="L24" s="611"/>
      <c r="M24" s="611"/>
      <c r="N24" s="611"/>
      <c r="O24" s="646" t="str">
        <f>IF(ISERROR(VLOOKUP(A24,【入力用】個人登録票!$A$21:$Q$50,17,FALSE)),"",VLOOKUP(A24,【入力用】個人登録票!$A$21:$Q$50,17,FALSE)) &amp; IF(ISERROR(VLOOKUP(A24,【入力用】個人登録票!$A$59:$Q$127,17,FALSE)),"",VLOOKUP(A24,【入力用】個人登録票!$A$59:$Q$127,17,FALSE))</f>
        <v/>
      </c>
      <c r="P24" s="647"/>
      <c r="Q24" s="647"/>
      <c r="R24" s="647"/>
      <c r="S24" s="647"/>
      <c r="T24" s="647"/>
      <c r="U24" s="647"/>
      <c r="V24" s="648"/>
      <c r="W24" s="608" t="str">
        <f>IF(ISERROR(VLOOKUP(A24,【入力用】個人登録票!$A$21:$P$50,16,FALSE)),"",VLOOKUP(A24,【入力用】個人登録票!$A$21:$P$50,16,FALSE)) &amp; IF(ISERROR(VLOOKUP(A24,【入力用】個人登録票!$A$59:$P$127,16,FALSE)),"",VLOOKUP(A24,【入力用】個人登録票!$A$59:$P$127,16,FALSE))</f>
        <v/>
      </c>
      <c r="X24" s="609"/>
      <c r="Y24" s="609"/>
      <c r="Z24" s="624"/>
      <c r="AA24" s="79" t="str">
        <f>IF(ISERROR(VLOOKUP(AJ24,【入力用】個人登録票!$A$21:$P$50,2,FALSE)),"",VLOOKUP(AJ24,【入力用】個人登録票!$A$21:$P$50,2,FALSE)) &amp; IF(ISERROR(VLOOKUP(AJ24,【入力用】個人登録票!$A$59:$P$127,2,FALSE)),"",VLOOKUP(AJ24,【入力用】個人登録票!$A$59:$P$127,2,FALSE))</f>
        <v/>
      </c>
      <c r="AB24" s="606" t="str">
        <f>IF(ISERROR(VLOOKUP(AJ24,【入力用】個人登録票!$A$21:$P$50,5,FALSE)),"",VLOOKUP(AJ24,【入力用】個人登録票!$A$21:$P$50,5,FALSE)) &amp; IF(ISERROR(VLOOKUP(AJ24,【入力用】個人登録票!$A$59:$P$127,5,FALSE)),"",VLOOKUP(AJ24,【入力用】個人登録票!$A$59:$P$127,5,FALSE))</f>
        <v/>
      </c>
      <c r="AC24" s="649"/>
      <c r="AD24" s="607"/>
      <c r="AE24" s="644" t="str">
        <f>TEXT(IF(ISERROR(VLOOKUP(AJ24,【入力用】個人登録票!$A$21:$P$50,12,FALSE)),"",VLOOKUP(AJ24,【入力用】個人登録票!$A$21:$P$50,12,FALSE)) &amp; IF(ISERROR(VLOOKUP(AJ24,【入力用】個人登録票!$A$59:$P$127,12,FALSE)),"",VLOOKUP(AJ24,【入力用】個人登録票!$A$59:$P$127,12,FALSE)),"yyyy/m/d")</f>
        <v/>
      </c>
      <c r="AF24" s="645"/>
      <c r="AG24" s="99" t="str">
        <f t="shared" si="0"/>
        <v/>
      </c>
      <c r="AH24" s="100" t="str">
        <f>IF(ISERROR(VLOOKUP(AJ24,【入力用】個人登録票!$A$21:$Q$50,17,FALSE)),"",VLOOKUP(AJ24,【入力用】個人登録票!$A$21:$Q$50,17,FALSE)) &amp; IF(ISERROR(VLOOKUP(AJ24,【入力用】個人登録票!$A$59:$Q$127,17,FALSE)),"",VLOOKUP(AJ24,【入力用】個人登録票!$A$59:$Q$127,17,FALSE))</f>
        <v/>
      </c>
      <c r="AI24" s="80" t="str">
        <f>IF(ISERROR(VLOOKUP(AJ24,【入力用】個人登録票!$A$21:$P$50,16,FALSE)),"",VLOOKUP(AJ24,【入力用】個人登録票!$A$21:$P$50,16,FALSE)) &amp; IF(ISERROR(VLOOKUP(AJ24,【入力用】個人登録票!$A$59:$P$127,16,FALSE)),"",VLOOKUP(AJ24,【入力用】個人登録票!$A$59:$P$127,16,FALSE))</f>
        <v/>
      </c>
      <c r="AJ24" s="101" t="s">
        <v>353</v>
      </c>
      <c r="AK24" s="102" t="str">
        <f>IF(ISERROR(VLOOKUP(AJ24,#REF!,18,FALSE)),"",VLOOKUP(AJ24,#REF!,18,FALSE)) &amp; IF(ISERROR(VLOOKUP(AJ24,#REF!,18,FALSE)),"",VLOOKUP(AJ24,#REF!,18,FALSE))</f>
        <v/>
      </c>
      <c r="AL24" s="81"/>
    </row>
    <row r="25" spans="1:38" ht="27" customHeight="1">
      <c r="A25" s="75" t="s">
        <v>307</v>
      </c>
      <c r="B25" s="81" t="str">
        <f>IF(ISERROR(VLOOKUP(A25,#REF!,18,FALSE)),"",VLOOKUP(A25,#REF!,18,FALSE)) &amp; IF(ISERROR(VLOOKUP(A25,#REF!,18,FALSE)),"",VLOOKUP(A25,#REF!,18,FALSE))</f>
        <v/>
      </c>
      <c r="C25" s="755" t="str">
        <f>IF(ISERROR(VLOOKUP(A25,【入力用】個人登録票!$A$21:$P$50,2,FALSE)),"",VLOOKUP(A25,【入力用】個人登録票!$A$21:$P$50,2,FALSE)) &amp; IF(ISERROR(VLOOKUP(A25,【入力用】個人登録票!$A$59:$P$127,2,FALSE)),"",VLOOKUP(A25,【入力用】個人登録票!$A$59:$P$127,2,FALSE))</f>
        <v/>
      </c>
      <c r="D25" s="756"/>
      <c r="E25" s="606" t="str">
        <f>IF(ISERROR(VLOOKUP(A25,【入力用】個人登録票!$A$21:$P$50,5,FALSE)),"",VLOOKUP(A25,【入力用】個人登録票!$A$21:$P$50,5,FALSE)) &amp; IF(ISERROR(VLOOKUP(A25,【入力用】個人登録票!$A$59:$P$127,5,FALSE)),"",VLOOKUP(A25,【入力用】個人登録票!$A$59:$P$127,5,FALSE))</f>
        <v/>
      </c>
      <c r="F25" s="607"/>
      <c r="G25" s="633" t="str">
        <f>TEXT(IF(ISERROR(VLOOKUP(A25,【入力用】個人登録票!$A$21:$P$50,12,FALSE)),"",VLOOKUP(A25,【入力用】個人登録票!$A$21:$P$50,12,FALSE)) &amp; IF(ISERROR(VLOOKUP(A25,【入力用】個人登録票!$A$59:$P$127,12,FALSE)),"",VLOOKUP(A25,【入力用】個人登録票!$A$59:$P$127,12,FALSE)),"yyyy/m/d")</f>
        <v/>
      </c>
      <c r="H25" s="633"/>
      <c r="I25" s="611" t="str">
        <f t="shared" si="1"/>
        <v/>
      </c>
      <c r="J25" s="611"/>
      <c r="K25" s="611"/>
      <c r="L25" s="611"/>
      <c r="M25" s="611"/>
      <c r="N25" s="611"/>
      <c r="O25" s="646" t="str">
        <f>IF(ISERROR(VLOOKUP(A25,【入力用】個人登録票!$A$21:$Q$50,17,FALSE)),"",VLOOKUP(A25,【入力用】個人登録票!$A$21:$Q$50,17,FALSE)) &amp; IF(ISERROR(VLOOKUP(A25,【入力用】個人登録票!$A$59:$Q$127,17,FALSE)),"",VLOOKUP(A25,【入力用】個人登録票!$A$59:$Q$127,17,FALSE))</f>
        <v/>
      </c>
      <c r="P25" s="647"/>
      <c r="Q25" s="647"/>
      <c r="R25" s="647"/>
      <c r="S25" s="647"/>
      <c r="T25" s="647"/>
      <c r="U25" s="647"/>
      <c r="V25" s="648"/>
      <c r="W25" s="650" t="str">
        <f>IF(ISERROR(VLOOKUP(A25,【入力用】個人登録票!$A$21:$P$50,16,FALSE)),"",VLOOKUP(A25,【入力用】個人登録票!$A$21:$P$50,16,FALSE)) &amp; IF(ISERROR(VLOOKUP(A25,【入力用】個人登録票!$A$59:$P$127,16,FALSE)),"",VLOOKUP(A25,【入力用】個人登録票!$A$59:$P$127,16,FALSE))</f>
        <v/>
      </c>
      <c r="X25" s="651"/>
      <c r="Y25" s="651"/>
      <c r="Z25" s="652"/>
      <c r="AA25" s="79" t="str">
        <f>IF(ISERROR(VLOOKUP(AJ25,【入力用】個人登録票!$A$21:$P$50,2,FALSE)),"",VLOOKUP(AJ25,【入力用】個人登録票!$A$21:$P$50,2,FALSE)) &amp; IF(ISERROR(VLOOKUP(AJ25,【入力用】個人登録票!$A$59:$P$127,2,FALSE)),"",VLOOKUP(AJ25,【入力用】個人登録票!$A$59:$P$127,2,FALSE))</f>
        <v/>
      </c>
      <c r="AB25" s="606" t="str">
        <f>IF(ISERROR(VLOOKUP(AJ25,【入力用】個人登録票!$A$21:$P$50,5,FALSE)),"",VLOOKUP(AJ25,【入力用】個人登録票!$A$21:$P$50,5,FALSE)) &amp; IF(ISERROR(VLOOKUP(AJ25,【入力用】個人登録票!$A$59:$P$127,5,FALSE)),"",VLOOKUP(AJ25,【入力用】個人登録票!$A$59:$P$127,5,FALSE))</f>
        <v/>
      </c>
      <c r="AC25" s="649"/>
      <c r="AD25" s="607"/>
      <c r="AE25" s="644" t="str">
        <f>TEXT(IF(ISERROR(VLOOKUP(AJ25,【入力用】個人登録票!$A$21:$P$50,12,FALSE)),"",VLOOKUP(AJ25,【入力用】個人登録票!$A$21:$P$50,12,FALSE)) &amp; IF(ISERROR(VLOOKUP(AJ25,【入力用】個人登録票!$A$59:$P$127,12,FALSE)),"",VLOOKUP(AJ25,【入力用】個人登録票!$A$59:$P$127,12,FALSE)),"yyyy/m/d")</f>
        <v/>
      </c>
      <c r="AF25" s="645"/>
      <c r="AG25" s="99" t="str">
        <f t="shared" si="0"/>
        <v/>
      </c>
      <c r="AH25" s="100" t="str">
        <f>IF(ISERROR(VLOOKUP(AJ25,【入力用】個人登録票!$A$21:$Q$50,17,FALSE)),"",VLOOKUP(AJ25,【入力用】個人登録票!$A$21:$Q$50,17,FALSE)) &amp; IF(ISERROR(VLOOKUP(AJ25,【入力用】個人登録票!$A$59:$Q$127,17,FALSE)),"",VLOOKUP(AJ25,【入力用】個人登録票!$A$59:$Q$127,17,FALSE))</f>
        <v/>
      </c>
      <c r="AI25" s="80" t="str">
        <f>IF(ISERROR(VLOOKUP(AJ25,【入力用】個人登録票!$A$21:$P$50,16,FALSE)),"",VLOOKUP(AJ25,【入力用】個人登録票!$A$21:$P$50,16,FALSE)) &amp; IF(ISERROR(VLOOKUP(AJ25,【入力用】個人登録票!$A$59:$P$127,16,FALSE)),"",VLOOKUP(AJ25,【入力用】個人登録票!$A$59:$P$127,16,FALSE))</f>
        <v/>
      </c>
      <c r="AJ25" s="101" t="s">
        <v>354</v>
      </c>
      <c r="AK25" s="102" t="str">
        <f>IF(ISERROR(VLOOKUP(AJ25,#REF!,18,FALSE)),"",VLOOKUP(AJ25,#REF!,18,FALSE)) &amp; IF(ISERROR(VLOOKUP(AJ25,#REF!,18,FALSE)),"",VLOOKUP(AJ25,#REF!,18,FALSE))</f>
        <v/>
      </c>
    </row>
    <row r="26" spans="1:38" ht="27" customHeight="1">
      <c r="A26" s="75" t="s">
        <v>468</v>
      </c>
      <c r="B26" s="81" t="str">
        <f>IF(ISERROR(VLOOKUP(A26,#REF!,18,FALSE)),"",VLOOKUP(A26,#REF!,18,FALSE)) &amp; IF(ISERROR(VLOOKUP(A26,#REF!,18,FALSE)),"",VLOOKUP(A26,#REF!,18,FALSE))</f>
        <v/>
      </c>
      <c r="C26" s="755" t="str">
        <f>IF(ISERROR(VLOOKUP(A26,【入力用】個人登録票!$A$21:$P$50,2,FALSE)),"",VLOOKUP(A26,【入力用】個人登録票!$A$21:$P$50,2,FALSE)) &amp; IF(ISERROR(VLOOKUP(A26,【入力用】個人登録票!$A$59:$P$127,2,FALSE)),"",VLOOKUP(A26,【入力用】個人登録票!$A$59:$P$127,2,FALSE))</f>
        <v/>
      </c>
      <c r="D26" s="756"/>
      <c r="E26" s="606" t="str">
        <f>IF(ISERROR(VLOOKUP(A26,【入力用】個人登録票!$A$21:$P$50,5,FALSE)),"",VLOOKUP(A26,【入力用】個人登録票!$A$21:$P$50,5,FALSE)) &amp; IF(ISERROR(VLOOKUP(A26,【入力用】個人登録票!$A$59:$P$127,5,FALSE)),"",VLOOKUP(A26,【入力用】個人登録票!$A$59:$P$127,5,FALSE))</f>
        <v/>
      </c>
      <c r="F26" s="607"/>
      <c r="G26" s="633" t="str">
        <f>TEXT(IF(ISERROR(VLOOKUP(A26,【入力用】個人登録票!$A$21:$P$50,12,FALSE)),"",VLOOKUP(A26,【入力用】個人登録票!$A$21:$P$50,12,FALSE)) &amp; IF(ISERROR(VLOOKUP(A26,【入力用】個人登録票!$A$59:$P$127,12,FALSE)),"",VLOOKUP(A26,【入力用】個人登録票!$A$59:$P$127,12,FALSE)),"yyyy/m/d")</f>
        <v/>
      </c>
      <c r="H26" s="633"/>
      <c r="I26" s="611" t="str">
        <f t="shared" si="1"/>
        <v/>
      </c>
      <c r="J26" s="611"/>
      <c r="K26" s="611"/>
      <c r="L26" s="611"/>
      <c r="M26" s="611"/>
      <c r="N26" s="611"/>
      <c r="O26" s="646" t="str">
        <f>IF(ISERROR(VLOOKUP(A26,【入力用】個人登録票!$A$21:$Q$50,17,FALSE)),"",VLOOKUP(A26,【入力用】個人登録票!$A$21:$Q$50,17,FALSE)) &amp; IF(ISERROR(VLOOKUP(A26,【入力用】個人登録票!$A$59:$Q$127,17,FALSE)),"",VLOOKUP(A26,【入力用】個人登録票!$A$59:$Q$127,17,FALSE))</f>
        <v/>
      </c>
      <c r="P26" s="647"/>
      <c r="Q26" s="647"/>
      <c r="R26" s="647"/>
      <c r="S26" s="647"/>
      <c r="T26" s="647"/>
      <c r="U26" s="647"/>
      <c r="V26" s="648"/>
      <c r="W26" s="686" t="str">
        <f>IF(ISERROR(VLOOKUP(A26,【入力用】個人登録票!$A$21:$P$50,16,FALSE)),"",VLOOKUP(A26,【入力用】個人登録票!$A$21:$P$50,16,FALSE)) &amp; IF(ISERROR(VLOOKUP(A26,【入力用】個人登録票!$A$59:$P$127,16,FALSE)),"",VLOOKUP(A26,【入力用】個人登録票!$A$59:$P$127,16,FALSE))</f>
        <v/>
      </c>
      <c r="X26" s="687"/>
      <c r="Y26" s="687"/>
      <c r="Z26" s="688"/>
      <c r="AA26" s="79" t="str">
        <f>IF(ISERROR(VLOOKUP(AJ26,【入力用】個人登録票!$A$21:$P$50,2,FALSE)),"",VLOOKUP(AJ26,【入力用】個人登録票!$A$21:$P$50,2,FALSE)) &amp; IF(ISERROR(VLOOKUP(AJ26,【入力用】個人登録票!$A$59:$P$127,2,FALSE)),"",VLOOKUP(AJ26,【入力用】個人登録票!$A$59:$P$127,2,FALSE))</f>
        <v/>
      </c>
      <c r="AB26" s="606" t="str">
        <f>IF(ISERROR(VLOOKUP(AJ26,【入力用】個人登録票!$A$21:$P$50,5,FALSE)),"",VLOOKUP(AJ26,【入力用】個人登録票!$A$21:$P$50,5,FALSE)) &amp; IF(ISERROR(VLOOKUP(AJ26,【入力用】個人登録票!$A$59:$P$127,5,FALSE)),"",VLOOKUP(AJ26,【入力用】個人登録票!$A$59:$P$127,5,FALSE))</f>
        <v/>
      </c>
      <c r="AC26" s="649"/>
      <c r="AD26" s="607"/>
      <c r="AE26" s="644" t="str">
        <f>TEXT(IF(ISERROR(VLOOKUP(AJ26,【入力用】個人登録票!$A$21:$P$50,12,FALSE)),"",VLOOKUP(AJ26,【入力用】個人登録票!$A$21:$P$50,12,FALSE)) &amp; IF(ISERROR(VLOOKUP(AJ26,【入力用】個人登録票!$A$59:$P$127,12,FALSE)),"",VLOOKUP(AJ26,【入力用】個人登録票!$A$59:$P$127,12,FALSE)),"yyyy/m/d")</f>
        <v/>
      </c>
      <c r="AF26" s="645"/>
      <c r="AG26" s="99" t="str">
        <f t="shared" si="0"/>
        <v/>
      </c>
      <c r="AH26" s="100" t="str">
        <f>IF(ISERROR(VLOOKUP(AJ26,【入力用】個人登録票!$A$21:$Q$50,17,FALSE)),"",VLOOKUP(AJ26,【入力用】個人登録票!$A$21:$Q$50,17,FALSE)) &amp; IF(ISERROR(VLOOKUP(AJ26,【入力用】個人登録票!$A$59:$Q$127,17,FALSE)),"",VLOOKUP(AJ26,【入力用】個人登録票!$A$59:$Q$127,17,FALSE))</f>
        <v/>
      </c>
      <c r="AI26" s="80" t="str">
        <f>IF(ISERROR(VLOOKUP(AJ26,【入力用】個人登録票!$A$21:$P$50,16,FALSE)),"",VLOOKUP(AJ26,【入力用】個人登録票!$A$21:$P$50,16,FALSE)) &amp; IF(ISERROR(VLOOKUP(AJ26,【入力用】個人登録票!$A$59:$P$127,16,FALSE)),"",VLOOKUP(AJ26,【入力用】個人登録票!$A$59:$P$127,16,FALSE))</f>
        <v/>
      </c>
      <c r="AJ26" s="101" t="s">
        <v>355</v>
      </c>
      <c r="AK26" s="102" t="str">
        <f>IF(ISERROR(VLOOKUP(AJ26,#REF!,18,FALSE)),"",VLOOKUP(AJ26,#REF!,18,FALSE)) &amp; IF(ISERROR(VLOOKUP(AJ26,#REF!,18,FALSE)),"",VLOOKUP(AJ26,#REF!,18,FALSE))</f>
        <v/>
      </c>
    </row>
    <row r="27" spans="1:38" ht="27" customHeight="1">
      <c r="A27" s="75" t="s">
        <v>398</v>
      </c>
      <c r="B27" s="81" t="str">
        <f>IF(ISERROR(VLOOKUP(A27,#REF!,18,FALSE)),"",VLOOKUP(A27,#REF!,18,FALSE)) &amp; IF(ISERROR(VLOOKUP(A27,#REF!,18,FALSE)),"",VLOOKUP(A27,#REF!,18,FALSE))</f>
        <v/>
      </c>
      <c r="C27" s="755" t="str">
        <f>IF(ISERROR(VLOOKUP(A27,【入力用】個人登録票!$A$21:$P$50,2,FALSE)),"",VLOOKUP(A27,【入力用】個人登録票!$A$21:$P$50,2,FALSE)) &amp; IF(ISERROR(VLOOKUP(A27,【入力用】個人登録票!$A$59:$P$127,2,FALSE)),"",VLOOKUP(A27,【入力用】個人登録票!$A$59:$P$127,2,FALSE))</f>
        <v/>
      </c>
      <c r="D27" s="756"/>
      <c r="E27" s="606" t="str">
        <f>IF(ISERROR(VLOOKUP(A27,【入力用】個人登録票!$A$21:$P$50,5,FALSE)),"",VLOOKUP(A27,【入力用】個人登録票!$A$21:$P$50,5,FALSE)) &amp; IF(ISERROR(VLOOKUP(A27,【入力用】個人登録票!$A$59:$P$127,5,FALSE)),"",VLOOKUP(A27,【入力用】個人登録票!$A$59:$P$127,5,FALSE))</f>
        <v/>
      </c>
      <c r="F27" s="607"/>
      <c r="G27" s="633" t="str">
        <f>TEXT(IF(ISERROR(VLOOKUP(A27,【入力用】個人登録票!$A$21:$P$50,12,FALSE)),"",VLOOKUP(A27,【入力用】個人登録票!$A$21:$P$50,12,FALSE)) &amp; IF(ISERROR(VLOOKUP(A27,【入力用】個人登録票!$A$59:$P$127,12,FALSE)),"",VLOOKUP(A27,【入力用】個人登録票!$A$59:$P$127,12,FALSE)),"yyyy/m/d")</f>
        <v/>
      </c>
      <c r="H27" s="633"/>
      <c r="I27" s="611" t="str">
        <f t="shared" si="1"/>
        <v/>
      </c>
      <c r="J27" s="611"/>
      <c r="K27" s="611"/>
      <c r="L27" s="611"/>
      <c r="M27" s="611"/>
      <c r="N27" s="611"/>
      <c r="O27" s="646" t="str">
        <f>IF(ISERROR(VLOOKUP(A27,【入力用】個人登録票!$A$21:$Q$50,17,FALSE)),"",VLOOKUP(A27,【入力用】個人登録票!$A$21:$Q$50,17,FALSE)) &amp; IF(ISERROR(VLOOKUP(A27,【入力用】個人登録票!$A$59:$Q$127,17,FALSE)),"",VLOOKUP(A27,【入力用】個人登録票!$A$59:$Q$127,17,FALSE))</f>
        <v/>
      </c>
      <c r="P27" s="647"/>
      <c r="Q27" s="647"/>
      <c r="R27" s="647"/>
      <c r="S27" s="647"/>
      <c r="T27" s="647"/>
      <c r="U27" s="647"/>
      <c r="V27" s="648"/>
      <c r="W27" s="686" t="str">
        <f>IF(ISERROR(VLOOKUP(A27,【入力用】個人登録票!$A$21:$P$50,16,FALSE)),"",VLOOKUP(A27,【入力用】個人登録票!$A$21:$P$50,16,FALSE)) &amp; IF(ISERROR(VLOOKUP(A27,【入力用】個人登録票!$A$59:$P$127,16,FALSE)),"",VLOOKUP(A27,【入力用】個人登録票!$A$59:$P$127,16,FALSE))</f>
        <v/>
      </c>
      <c r="X27" s="687"/>
      <c r="Y27" s="687"/>
      <c r="Z27" s="688"/>
      <c r="AA27" s="79" t="str">
        <f>IF(ISERROR(VLOOKUP(AJ27,【入力用】個人登録票!$A$21:$P$50,2,FALSE)),"",VLOOKUP(AJ27,【入力用】個人登録票!$A$21:$P$50,2,FALSE)) &amp; IF(ISERROR(VLOOKUP(AJ27,【入力用】個人登録票!$A$59:$P$127,2,FALSE)),"",VLOOKUP(AJ27,【入力用】個人登録票!$A$59:$P$127,2,FALSE))</f>
        <v/>
      </c>
      <c r="AB27" s="606" t="str">
        <f>IF(ISERROR(VLOOKUP(AJ27,【入力用】個人登録票!$A$21:$P$50,5,FALSE)),"",VLOOKUP(AJ27,【入力用】個人登録票!$A$21:$P$50,5,FALSE)) &amp; IF(ISERROR(VLOOKUP(AJ27,【入力用】個人登録票!$A$59:$P$127,5,FALSE)),"",VLOOKUP(AJ27,【入力用】個人登録票!$A$59:$P$127,5,FALSE))</f>
        <v/>
      </c>
      <c r="AC27" s="649"/>
      <c r="AD27" s="607"/>
      <c r="AE27" s="644" t="str">
        <f>TEXT(IF(ISERROR(VLOOKUP(AJ27,【入力用】個人登録票!$A$21:$P$50,12,FALSE)),"",VLOOKUP(AJ27,【入力用】個人登録票!$A$21:$P$50,12,FALSE)) &amp; IF(ISERROR(VLOOKUP(AJ27,【入力用】個人登録票!$A$59:$P$127,12,FALSE)),"",VLOOKUP(AJ27,【入力用】個人登録票!$A$59:$P$127,12,FALSE)),"yyyy/m/d")</f>
        <v/>
      </c>
      <c r="AF27" s="645"/>
      <c r="AG27" s="99" t="str">
        <f t="shared" si="0"/>
        <v/>
      </c>
      <c r="AH27" s="100" t="str">
        <f>IF(ISERROR(VLOOKUP(AJ27,【入力用】個人登録票!$A$21:$Q$50,17,FALSE)),"",VLOOKUP(AJ27,【入力用】個人登録票!$A$21:$Q$50,17,FALSE)) &amp; IF(ISERROR(VLOOKUP(AJ27,【入力用】個人登録票!$A$59:$Q$127,17,FALSE)),"",VLOOKUP(AJ27,【入力用】個人登録票!$A$59:$Q$127,17,FALSE))</f>
        <v/>
      </c>
      <c r="AI27" s="80" t="str">
        <f>IF(ISERROR(VLOOKUP(AJ27,【入力用】個人登録票!$A$21:$P$50,16,FALSE)),"",VLOOKUP(AJ27,【入力用】個人登録票!$A$21:$P$50,16,FALSE)) &amp; IF(ISERROR(VLOOKUP(AJ27,【入力用】個人登録票!$A$59:$P$127,16,FALSE)),"",VLOOKUP(AJ27,【入力用】個人登録票!$A$59:$P$127,16,FALSE))</f>
        <v/>
      </c>
      <c r="AJ27" s="101" t="s">
        <v>356</v>
      </c>
      <c r="AK27" s="102" t="str">
        <f>IF(ISERROR(VLOOKUP(AJ27,#REF!,18,FALSE)),"",VLOOKUP(AJ27,#REF!,18,FALSE)) &amp; IF(ISERROR(VLOOKUP(AJ27,#REF!,18,FALSE)),"",VLOOKUP(AJ27,#REF!,18,FALSE))</f>
        <v/>
      </c>
    </row>
    <row r="28" spans="1:38" ht="27" customHeight="1">
      <c r="A28" s="75" t="s">
        <v>469</v>
      </c>
      <c r="B28" s="81" t="str">
        <f>IF(ISERROR(VLOOKUP(A28,#REF!,18,FALSE)),"",VLOOKUP(A28,#REF!,18,FALSE)) &amp; IF(ISERROR(VLOOKUP(A28,#REF!,18,FALSE)),"",VLOOKUP(A28,#REF!,18,FALSE))</f>
        <v/>
      </c>
      <c r="C28" s="755" t="str">
        <f>IF(ISERROR(VLOOKUP(A28,【入力用】個人登録票!$A$21:$P$50,2,FALSE)),"",VLOOKUP(A28,【入力用】個人登録票!$A$21:$P$50,2,FALSE)) &amp; IF(ISERROR(VLOOKUP(A28,【入力用】個人登録票!$A$59:$P$127,2,FALSE)),"",VLOOKUP(A28,【入力用】個人登録票!$A$59:$P$127,2,FALSE))</f>
        <v/>
      </c>
      <c r="D28" s="756"/>
      <c r="E28" s="606" t="str">
        <f>IF(ISERROR(VLOOKUP(A28,【入力用】個人登録票!$A$21:$P$50,5,FALSE)),"",VLOOKUP(A28,【入力用】個人登録票!$A$21:$P$50,5,FALSE)) &amp; IF(ISERROR(VLOOKUP(A28,【入力用】個人登録票!$A$59:$P$127,5,FALSE)),"",VLOOKUP(A28,【入力用】個人登録票!$A$59:$P$127,5,FALSE))</f>
        <v/>
      </c>
      <c r="F28" s="607"/>
      <c r="G28" s="633" t="str">
        <f>TEXT(IF(ISERROR(VLOOKUP(A28,【入力用】個人登録票!$A$21:$P$50,12,FALSE)),"",VLOOKUP(A28,【入力用】個人登録票!$A$21:$P$50,12,FALSE)) &amp; IF(ISERROR(VLOOKUP(A28,【入力用】個人登録票!$A$59:$P$127,12,FALSE)),"",VLOOKUP(A28,【入力用】個人登録票!$A$59:$P$127,12,FALSE)),"yyyy/m/d")</f>
        <v/>
      </c>
      <c r="H28" s="633"/>
      <c r="I28" s="611" t="str">
        <f t="shared" si="1"/>
        <v/>
      </c>
      <c r="J28" s="611"/>
      <c r="K28" s="611"/>
      <c r="L28" s="611"/>
      <c r="M28" s="611"/>
      <c r="N28" s="611"/>
      <c r="O28" s="646" t="str">
        <f>IF(ISERROR(VLOOKUP(A28,【入力用】個人登録票!$A$21:$Q$50,17,FALSE)),"",VLOOKUP(A28,【入力用】個人登録票!$A$21:$Q$50,17,FALSE)) &amp; IF(ISERROR(VLOOKUP(A28,【入力用】個人登録票!$A$59:$Q$127,17,FALSE)),"",VLOOKUP(A28,【入力用】個人登録票!$A$59:$Q$127,17,FALSE))</f>
        <v/>
      </c>
      <c r="P28" s="647"/>
      <c r="Q28" s="647"/>
      <c r="R28" s="647"/>
      <c r="S28" s="647"/>
      <c r="T28" s="647"/>
      <c r="U28" s="647"/>
      <c r="V28" s="648"/>
      <c r="W28" s="686" t="str">
        <f>IF(ISERROR(VLOOKUP(A28,【入力用】個人登録票!$A$21:$P$50,16,FALSE)),"",VLOOKUP(A28,【入力用】個人登録票!$A$21:$P$50,16,FALSE)) &amp; IF(ISERROR(VLOOKUP(A28,【入力用】個人登録票!$A$59:$P$127,16,FALSE)),"",VLOOKUP(A28,【入力用】個人登録票!$A$59:$P$127,16,FALSE))</f>
        <v/>
      </c>
      <c r="X28" s="687"/>
      <c r="Y28" s="687"/>
      <c r="Z28" s="688"/>
      <c r="AA28" s="79" t="str">
        <f>IF(ISERROR(VLOOKUP(AJ28,【入力用】個人登録票!$A$21:$P$50,2,FALSE)),"",VLOOKUP(AJ28,【入力用】個人登録票!$A$21:$P$50,2,FALSE)) &amp; IF(ISERROR(VLOOKUP(AJ28,【入力用】個人登録票!$A$59:$P$127,2,FALSE)),"",VLOOKUP(AJ28,【入力用】個人登録票!$A$59:$P$127,2,FALSE))</f>
        <v/>
      </c>
      <c r="AB28" s="606" t="str">
        <f>IF(ISERROR(VLOOKUP(AJ28,【入力用】個人登録票!$A$21:$P$50,5,FALSE)),"",VLOOKUP(AJ28,【入力用】個人登録票!$A$21:$P$50,5,FALSE)) &amp; IF(ISERROR(VLOOKUP(AJ28,【入力用】個人登録票!$A$59:$P$127,5,FALSE)),"",VLOOKUP(AJ28,【入力用】個人登録票!$A$59:$P$127,5,FALSE))</f>
        <v/>
      </c>
      <c r="AC28" s="649"/>
      <c r="AD28" s="607"/>
      <c r="AE28" s="644" t="str">
        <f>TEXT(IF(ISERROR(VLOOKUP(AJ28,【入力用】個人登録票!$A$21:$P$50,12,FALSE)),"",VLOOKUP(AJ28,【入力用】個人登録票!$A$21:$P$50,12,FALSE)) &amp; IF(ISERROR(VLOOKUP(AJ28,【入力用】個人登録票!$A$59:$P$127,12,FALSE)),"",VLOOKUP(AJ28,【入力用】個人登録票!$A$59:$P$127,12,FALSE)),"yyyy/m/d")</f>
        <v/>
      </c>
      <c r="AF28" s="645"/>
      <c r="AG28" s="99" t="str">
        <f t="shared" si="0"/>
        <v/>
      </c>
      <c r="AH28" s="100" t="str">
        <f>IF(ISERROR(VLOOKUP(AJ28,【入力用】個人登録票!$A$21:$Q$50,17,FALSE)),"",VLOOKUP(AJ28,【入力用】個人登録票!$A$21:$Q$50,17,FALSE)) &amp; IF(ISERROR(VLOOKUP(AJ28,【入力用】個人登録票!$A$59:$Q$127,17,FALSE)),"",VLOOKUP(AJ28,【入力用】個人登録票!$A$59:$Q$127,17,FALSE))</f>
        <v/>
      </c>
      <c r="AI28" s="80" t="str">
        <f>IF(ISERROR(VLOOKUP(AJ28,【入力用】個人登録票!$A$21:$P$50,16,FALSE)),"",VLOOKUP(AJ28,【入力用】個人登録票!$A$21:$P$50,16,FALSE)) &amp; IF(ISERROR(VLOOKUP(AJ28,【入力用】個人登録票!$A$59:$P$127,16,FALSE)),"",VLOOKUP(AJ28,【入力用】個人登録票!$A$59:$P$127,16,FALSE))</f>
        <v/>
      </c>
      <c r="AJ28" s="101" t="s">
        <v>357</v>
      </c>
      <c r="AK28" s="102" t="str">
        <f>IF(ISERROR(VLOOKUP(AJ28,#REF!,18,FALSE)),"",VLOOKUP(AJ28,#REF!,18,FALSE)) &amp; IF(ISERROR(VLOOKUP(AJ28,#REF!,18,FALSE)),"",VLOOKUP(AJ28,#REF!,18,FALSE))</f>
        <v/>
      </c>
    </row>
    <row r="29" spans="1:38" ht="27" customHeight="1">
      <c r="A29" s="75" t="s">
        <v>399</v>
      </c>
      <c r="B29" s="81" t="str">
        <f>IF(ISERROR(VLOOKUP(A29,#REF!,18,FALSE)),"",VLOOKUP(A29,#REF!,18,FALSE)) &amp; IF(ISERROR(VLOOKUP(A29,#REF!,18,FALSE)),"",VLOOKUP(A29,#REF!,18,FALSE))</f>
        <v/>
      </c>
      <c r="C29" s="755" t="str">
        <f>IF(ISERROR(VLOOKUP(A29,【入力用】個人登録票!$A$21:$P$50,2,FALSE)),"",VLOOKUP(A29,【入力用】個人登録票!$A$21:$P$50,2,FALSE)) &amp; IF(ISERROR(VLOOKUP(A29,【入力用】個人登録票!$A$59:$P$127,2,FALSE)),"",VLOOKUP(A29,【入力用】個人登録票!$A$59:$P$127,2,FALSE))</f>
        <v/>
      </c>
      <c r="D29" s="756"/>
      <c r="E29" s="606" t="str">
        <f>IF(ISERROR(VLOOKUP(A29,【入力用】個人登録票!$A$21:$P$50,5,FALSE)),"",VLOOKUP(A29,【入力用】個人登録票!$A$21:$P$50,5,FALSE)) &amp; IF(ISERROR(VLOOKUP(A29,【入力用】個人登録票!$A$59:$P$127,5,FALSE)),"",VLOOKUP(A29,【入力用】個人登録票!$A$59:$P$127,5,FALSE))</f>
        <v/>
      </c>
      <c r="F29" s="607"/>
      <c r="G29" s="633" t="str">
        <f>TEXT(IF(ISERROR(VLOOKUP(A29,【入力用】個人登録票!$A$21:$P$50,12,FALSE)),"",VLOOKUP(A29,【入力用】個人登録票!$A$21:$P$50,12,FALSE)) &amp; IF(ISERROR(VLOOKUP(A29,【入力用】個人登録票!$A$59:$P$127,12,FALSE)),"",VLOOKUP(A29,【入力用】個人登録票!$A$59:$P$127,12,FALSE)),"yyyy/m/d")</f>
        <v/>
      </c>
      <c r="H29" s="633"/>
      <c r="I29" s="611" t="str">
        <f t="shared" si="1"/>
        <v/>
      </c>
      <c r="J29" s="611"/>
      <c r="K29" s="611"/>
      <c r="L29" s="611"/>
      <c r="M29" s="611"/>
      <c r="N29" s="611"/>
      <c r="O29" s="646" t="str">
        <f>IF(ISERROR(VLOOKUP(A29,【入力用】個人登録票!$A$21:$Q$50,17,FALSE)),"",VLOOKUP(A29,【入力用】個人登録票!$A$21:$Q$50,17,FALSE)) &amp; IF(ISERROR(VLOOKUP(A29,【入力用】個人登録票!$A$59:$Q$127,17,FALSE)),"",VLOOKUP(A29,【入力用】個人登録票!$A$59:$Q$127,17,FALSE))</f>
        <v/>
      </c>
      <c r="P29" s="647"/>
      <c r="Q29" s="647"/>
      <c r="R29" s="647"/>
      <c r="S29" s="647"/>
      <c r="T29" s="647"/>
      <c r="U29" s="647"/>
      <c r="V29" s="648"/>
      <c r="W29" s="686" t="str">
        <f>IF(ISERROR(VLOOKUP(A29,【入力用】個人登録票!$A$21:$P$50,16,FALSE)),"",VLOOKUP(A29,【入力用】個人登録票!$A$21:$P$50,16,FALSE)) &amp; IF(ISERROR(VLOOKUP(A29,【入力用】個人登録票!$A$59:$P$127,16,FALSE)),"",VLOOKUP(A29,【入力用】個人登録票!$A$59:$P$127,16,FALSE))</f>
        <v/>
      </c>
      <c r="X29" s="687"/>
      <c r="Y29" s="687"/>
      <c r="Z29" s="688"/>
      <c r="AA29" s="79" t="str">
        <f>IF(ISERROR(VLOOKUP(AJ29,【入力用】個人登録票!$A$21:$P$50,2,FALSE)),"",VLOOKUP(AJ29,【入力用】個人登録票!$A$21:$P$50,2,FALSE)) &amp; IF(ISERROR(VLOOKUP(AJ29,【入力用】個人登録票!$A$59:$P$127,2,FALSE)),"",VLOOKUP(AJ29,【入力用】個人登録票!$A$59:$P$127,2,FALSE))</f>
        <v/>
      </c>
      <c r="AB29" s="606" t="str">
        <f>IF(ISERROR(VLOOKUP(AJ29,【入力用】個人登録票!$A$21:$P$50,5,FALSE)),"",VLOOKUP(AJ29,【入力用】個人登録票!$A$21:$P$50,5,FALSE)) &amp; IF(ISERROR(VLOOKUP(AJ29,【入力用】個人登録票!$A$59:$P$127,5,FALSE)),"",VLOOKUP(AJ29,【入力用】個人登録票!$A$59:$P$127,5,FALSE))</f>
        <v/>
      </c>
      <c r="AC29" s="649"/>
      <c r="AD29" s="607"/>
      <c r="AE29" s="644" t="str">
        <f>TEXT(IF(ISERROR(VLOOKUP(AJ29,【入力用】個人登録票!$A$21:$P$50,12,FALSE)),"",VLOOKUP(AJ29,【入力用】個人登録票!$A$21:$P$50,12,FALSE)) &amp; IF(ISERROR(VLOOKUP(AJ29,【入力用】個人登録票!$A$59:$P$127,12,FALSE)),"",VLOOKUP(AJ29,【入力用】個人登録票!$A$59:$P$127,12,FALSE)),"yyyy/m/d")</f>
        <v/>
      </c>
      <c r="AF29" s="645"/>
      <c r="AG29" s="99" t="str">
        <f t="shared" si="0"/>
        <v/>
      </c>
      <c r="AH29" s="100" t="str">
        <f>IF(ISERROR(VLOOKUP(AJ29,【入力用】個人登録票!$A$21:$Q$50,17,FALSE)),"",VLOOKUP(AJ29,【入力用】個人登録票!$A$21:$Q$50,17,FALSE)) &amp; IF(ISERROR(VLOOKUP(AJ29,【入力用】個人登録票!$A$59:$Q$127,17,FALSE)),"",VLOOKUP(AJ29,【入力用】個人登録票!$A$59:$Q$127,17,FALSE))</f>
        <v/>
      </c>
      <c r="AI29" s="80" t="str">
        <f>IF(ISERROR(VLOOKUP(AJ29,【入力用】個人登録票!$A$21:$P$50,16,FALSE)),"",VLOOKUP(AJ29,【入力用】個人登録票!$A$21:$P$50,16,FALSE)) &amp; IF(ISERROR(VLOOKUP(AJ29,【入力用】個人登録票!$A$59:$P$127,16,FALSE)),"",VLOOKUP(AJ29,【入力用】個人登録票!$A$59:$P$127,16,FALSE))</f>
        <v/>
      </c>
      <c r="AJ29" s="101" t="s">
        <v>358</v>
      </c>
      <c r="AK29" s="102" t="str">
        <f>IF(ISERROR(VLOOKUP(AJ29,#REF!,18,FALSE)),"",VLOOKUP(AJ29,#REF!,18,FALSE)) &amp; IF(ISERROR(VLOOKUP(AJ29,#REF!,18,FALSE)),"",VLOOKUP(AJ29,#REF!,18,FALSE))</f>
        <v/>
      </c>
    </row>
    <row r="30" spans="1:38" ht="27" customHeight="1">
      <c r="A30" s="75" t="s">
        <v>400</v>
      </c>
      <c r="B30" s="81" t="str">
        <f>IF(ISERROR(VLOOKUP(A30,#REF!,18,FALSE)),"",VLOOKUP(A30,#REF!,18,FALSE)) &amp; IF(ISERROR(VLOOKUP(A30,#REF!,18,FALSE)),"",VLOOKUP(A30,#REF!,18,FALSE))</f>
        <v/>
      </c>
      <c r="C30" s="755" t="str">
        <f>IF(ISERROR(VLOOKUP(A30,【入力用】個人登録票!$A$21:$P$50,2,FALSE)),"",VLOOKUP(A30,【入力用】個人登録票!$A$21:$P$50,2,FALSE)) &amp; IF(ISERROR(VLOOKUP(A30,【入力用】個人登録票!$A$59:$P$127,2,FALSE)),"",VLOOKUP(A30,【入力用】個人登録票!$A$59:$P$127,2,FALSE))</f>
        <v/>
      </c>
      <c r="D30" s="756"/>
      <c r="E30" s="606" t="str">
        <f>IF(ISERROR(VLOOKUP(A30,【入力用】個人登録票!$A$21:$P$50,5,FALSE)),"",VLOOKUP(A30,【入力用】個人登録票!$A$21:$P$50,5,FALSE)) &amp; IF(ISERROR(VLOOKUP(A30,【入力用】個人登録票!$A$59:$P$127,5,FALSE)),"",VLOOKUP(A30,【入力用】個人登録票!$A$59:$P$127,5,FALSE))</f>
        <v/>
      </c>
      <c r="F30" s="607"/>
      <c r="G30" s="633" t="str">
        <f>TEXT(IF(ISERROR(VLOOKUP(A30,【入力用】個人登録票!$A$21:$P$50,12,FALSE)),"",VLOOKUP(A30,【入力用】個人登録票!$A$21:$P$50,12,FALSE)) &amp; IF(ISERROR(VLOOKUP(A30,【入力用】個人登録票!$A$59:$P$127,12,FALSE)),"",VLOOKUP(A30,【入力用】個人登録票!$A$59:$P$127,12,FALSE)),"yyyy/m/d")</f>
        <v/>
      </c>
      <c r="H30" s="633"/>
      <c r="I30" s="611" t="str">
        <f t="shared" si="1"/>
        <v/>
      </c>
      <c r="J30" s="611"/>
      <c r="K30" s="611"/>
      <c r="L30" s="611"/>
      <c r="M30" s="611"/>
      <c r="N30" s="611"/>
      <c r="O30" s="646" t="str">
        <f>IF(ISERROR(VLOOKUP(A30,【入力用】個人登録票!$A$21:$Q$50,17,FALSE)),"",VLOOKUP(A30,【入力用】個人登録票!$A$21:$Q$50,17,FALSE)) &amp; IF(ISERROR(VLOOKUP(A30,【入力用】個人登録票!$A$59:$Q$127,17,FALSE)),"",VLOOKUP(A30,【入力用】個人登録票!$A$59:$Q$127,17,FALSE))</f>
        <v/>
      </c>
      <c r="P30" s="647"/>
      <c r="Q30" s="647"/>
      <c r="R30" s="647"/>
      <c r="S30" s="647"/>
      <c r="T30" s="647"/>
      <c r="U30" s="647"/>
      <c r="V30" s="648"/>
      <c r="W30" s="686" t="str">
        <f>IF(ISERROR(VLOOKUP(A30,【入力用】個人登録票!$A$21:$P$50,16,FALSE)),"",VLOOKUP(A30,【入力用】個人登録票!$A$21:$P$50,16,FALSE)) &amp; IF(ISERROR(VLOOKUP(A30,【入力用】個人登録票!$A$59:$P$127,16,FALSE)),"",VLOOKUP(A30,【入力用】個人登録票!$A$59:$P$127,16,FALSE))</f>
        <v/>
      </c>
      <c r="X30" s="687"/>
      <c r="Y30" s="687"/>
      <c r="Z30" s="688"/>
      <c r="AA30" s="79" t="str">
        <f>IF(ISERROR(VLOOKUP(AJ30,【入力用】個人登録票!$A$21:$P$50,2,FALSE)),"",VLOOKUP(AJ30,【入力用】個人登録票!$A$21:$P$50,2,FALSE)) &amp; IF(ISERROR(VLOOKUP(AJ30,【入力用】個人登録票!$A$59:$P$127,2,FALSE)),"",VLOOKUP(AJ30,【入力用】個人登録票!$A$59:$P$127,2,FALSE))</f>
        <v/>
      </c>
      <c r="AB30" s="606" t="str">
        <f>IF(ISERROR(VLOOKUP(AJ30,【入力用】個人登録票!$A$21:$P$50,5,FALSE)),"",VLOOKUP(AJ30,【入力用】個人登録票!$A$21:$P$50,5,FALSE)) &amp; IF(ISERROR(VLOOKUP(AJ30,【入力用】個人登録票!$A$59:$P$127,5,FALSE)),"",VLOOKUP(AJ30,【入力用】個人登録票!$A$59:$P$127,5,FALSE))</f>
        <v/>
      </c>
      <c r="AC30" s="649"/>
      <c r="AD30" s="607"/>
      <c r="AE30" s="644" t="str">
        <f>TEXT(IF(ISERROR(VLOOKUP(AJ30,【入力用】個人登録票!$A$21:$P$50,12,FALSE)),"",VLOOKUP(AJ30,【入力用】個人登録票!$A$21:$P$50,12,FALSE)) &amp; IF(ISERROR(VLOOKUP(AJ30,【入力用】個人登録票!$A$59:$P$127,12,FALSE)),"",VLOOKUP(AJ30,【入力用】個人登録票!$A$59:$P$127,12,FALSE)),"yyyy/m/d")</f>
        <v/>
      </c>
      <c r="AF30" s="645"/>
      <c r="AG30" s="99" t="str">
        <f t="shared" si="0"/>
        <v/>
      </c>
      <c r="AH30" s="100" t="str">
        <f>IF(ISERROR(VLOOKUP(AJ30,【入力用】個人登録票!$A$21:$Q$50,17,FALSE)),"",VLOOKUP(AJ30,【入力用】個人登録票!$A$21:$Q$50,17,FALSE)) &amp; IF(ISERROR(VLOOKUP(AJ30,【入力用】個人登録票!$A$59:$Q$127,17,FALSE)),"",VLOOKUP(AJ30,【入力用】個人登録票!$A$59:$Q$127,17,FALSE))</f>
        <v/>
      </c>
      <c r="AI30" s="80" t="str">
        <f>IF(ISERROR(VLOOKUP(AJ30,【入力用】個人登録票!$A$21:$P$50,16,FALSE)),"",VLOOKUP(AJ30,【入力用】個人登録票!$A$21:$P$50,16,FALSE)) &amp; IF(ISERROR(VLOOKUP(AJ30,【入力用】個人登録票!$A$59:$P$127,16,FALSE)),"",VLOOKUP(AJ30,【入力用】個人登録票!$A$59:$P$127,16,FALSE))</f>
        <v/>
      </c>
      <c r="AJ30" s="101" t="s">
        <v>359</v>
      </c>
      <c r="AK30" s="102" t="str">
        <f>IF(ISERROR(VLOOKUP(AJ30,#REF!,18,FALSE)),"",VLOOKUP(AJ30,#REF!,18,FALSE)) &amp; IF(ISERROR(VLOOKUP(AJ30,#REF!,18,FALSE)),"",VLOOKUP(AJ30,#REF!,18,FALSE))</f>
        <v/>
      </c>
    </row>
    <row r="31" spans="1:38" ht="27" customHeight="1" thickBot="1">
      <c r="A31" s="75" t="s">
        <v>308</v>
      </c>
      <c r="B31" s="81" t="str">
        <f>IF(ISERROR(VLOOKUP(A31,#REF!,18,FALSE)),"",VLOOKUP(A31,#REF!,18,FALSE)) &amp; IF(ISERROR(VLOOKUP(A31,#REF!,18,FALSE)),"",VLOOKUP(A31,#REF!,18,FALSE))</f>
        <v/>
      </c>
      <c r="C31" s="773" t="str">
        <f>IF(ISERROR(VLOOKUP(A31,【入力用】個人登録票!$A$21:$P$50,2,FALSE)),"",VLOOKUP(A31,【入力用】個人登録票!$A$21:$P$50,2,FALSE)) &amp; IF(ISERROR(VLOOKUP(A31,【入力用】個人登録票!$A$59:$P$127,2,FALSE)),"",VLOOKUP(A31,【入力用】個人登録票!$A$59:$P$127,2,FALSE))</f>
        <v/>
      </c>
      <c r="D31" s="774"/>
      <c r="E31" s="689" t="str">
        <f>IF(ISERROR(VLOOKUP(A31,【入力用】個人登録票!$A$21:$P$50,5,FALSE)),"",VLOOKUP(A31,【入力用】個人登録票!$A$21:$P$50,5,FALSE)) &amp; IF(ISERROR(VLOOKUP(A31,【入力用】個人登録票!$A$59:$P$127,5,FALSE)),"",VLOOKUP(A31,【入力用】個人登録票!$A$59:$P$127,5,FALSE))</f>
        <v/>
      </c>
      <c r="F31" s="690"/>
      <c r="G31" s="691" t="str">
        <f>TEXT(IF(ISERROR(VLOOKUP(A31,【入力用】個人登録票!$A$21:$P$50,12,FALSE)),"",VLOOKUP(A31,【入力用】個人登録票!$A$21:$P$50,12,FALSE)) &amp; IF(ISERROR(VLOOKUP(A31,【入力用】個人登録票!$A$59:$P$127,12,FALSE)),"",VLOOKUP(A31,【入力用】個人登録票!$A$59:$P$127,12,FALSE)),"yyyy/m/d")</f>
        <v/>
      </c>
      <c r="H31" s="691"/>
      <c r="I31" s="698" t="str">
        <f t="shared" si="1"/>
        <v/>
      </c>
      <c r="J31" s="698"/>
      <c r="K31" s="698"/>
      <c r="L31" s="698"/>
      <c r="M31" s="698"/>
      <c r="N31" s="698"/>
      <c r="O31" s="695" t="str">
        <f>IF(ISERROR(VLOOKUP(A31,【入力用】個人登録票!$A$21:$Q$50,17,FALSE)),"",VLOOKUP(A31,【入力用】個人登録票!$A$21:$Q$50,17,FALSE)) &amp; IF(ISERROR(VLOOKUP(A31,【入力用】個人登録票!$A$59:$Q$127,17,FALSE)),"",VLOOKUP(A31,【入力用】個人登録票!$A$59:$Q$127,17,FALSE))</f>
        <v/>
      </c>
      <c r="P31" s="696"/>
      <c r="Q31" s="696"/>
      <c r="R31" s="696"/>
      <c r="S31" s="696"/>
      <c r="T31" s="696"/>
      <c r="U31" s="696"/>
      <c r="V31" s="697"/>
      <c r="W31" s="730" t="str">
        <f>IF(ISERROR(VLOOKUP(A31,【入力用】個人登録票!$A$21:$P$50,16,FALSE)),"",VLOOKUP(A31,【入力用】個人登録票!$A$21:$P$50,16,FALSE)) &amp; IF(ISERROR(VLOOKUP(A31,【入力用】個人登録票!$A$59:$P$127,16,FALSE)),"",VLOOKUP(A31,【入力用】個人登録票!$A$59:$P$127,16,FALSE))</f>
        <v/>
      </c>
      <c r="X31" s="731"/>
      <c r="Y31" s="731"/>
      <c r="Z31" s="732"/>
      <c r="AA31" s="82" t="str">
        <f>IF(ISERROR(VLOOKUP(AJ31,【入力用】個人登録票!$A$21:$P$50,2,FALSE)),"",VLOOKUP(AJ31,【入力用】個人登録票!$A$21:$P$50,2,FALSE)) &amp; IF(ISERROR(VLOOKUP(AJ31,【入力用】個人登録票!$A$59:$P$127,2,FALSE)),"",VLOOKUP(AJ31,【入力用】個人登録票!$A$59:$P$127,2,FALSE))</f>
        <v/>
      </c>
      <c r="AB31" s="689" t="str">
        <f>IF(ISERROR(VLOOKUP(AJ31,【入力用】個人登録票!$A$21:$P$50,5,FALSE)),"",VLOOKUP(AJ31,【入力用】個人登録票!$A$21:$P$50,5,FALSE)) &amp; IF(ISERROR(VLOOKUP(AJ31,【入力用】個人登録票!$A$59:$P$127,5,FALSE)),"",VLOOKUP(AJ31,【入力用】個人登録票!$A$59:$P$127,5,FALSE))</f>
        <v/>
      </c>
      <c r="AC31" s="692"/>
      <c r="AD31" s="690"/>
      <c r="AE31" s="693" t="str">
        <f>TEXT(IF(ISERROR(VLOOKUP(AJ31,【入力用】個人登録票!$A$21:$P$50,12,FALSE)),"",VLOOKUP(AJ31,【入力用】個人登録票!$A$21:$P$50,12,FALSE)) &amp; IF(ISERROR(VLOOKUP(AJ31,【入力用】個人登録票!$A$59:$P$127,12,FALSE)),"",VLOOKUP(AJ31,【入力用】個人登録票!$A$59:$P$127,12,FALSE)),"yyyy/m/d")</f>
        <v/>
      </c>
      <c r="AF31" s="694"/>
      <c r="AG31" s="103" t="str">
        <f t="shared" si="0"/>
        <v/>
      </c>
      <c r="AH31" s="83" t="str">
        <f>IF(ISERROR(VLOOKUP(AJ31,【入力用】個人登録票!$A$21:$Q$50,17,FALSE)),"",VLOOKUP(AJ31,【入力用】個人登録票!$A$21:$Q$50,17,FALSE)) &amp; IF(ISERROR(VLOOKUP(AJ31,【入力用】個人登録票!$A$59:$Q$127,17,FALSE)),"",VLOOKUP(AJ31,【入力用】個人登録票!$A$59:$Q$127,17,FALSE))</f>
        <v/>
      </c>
      <c r="AI31" s="84" t="str">
        <f>IF(ISERROR(VLOOKUP(AJ31,【入力用】個人登録票!$A$21:$P$50,16,FALSE)),"",VLOOKUP(AJ31,【入力用】個人登録票!$A$21:$P$50,16,FALSE)) &amp; IF(ISERROR(VLOOKUP(AJ31,【入力用】個人登録票!$A$59:$P$127,16,FALSE)),"",VLOOKUP(AJ31,【入力用】個人登録票!$A$59:$P$127,16,FALSE))</f>
        <v/>
      </c>
      <c r="AJ31" s="101" t="s">
        <v>360</v>
      </c>
      <c r="AK31" s="102" t="str">
        <f>IF(ISERROR(VLOOKUP(AJ31,#REF!,18,FALSE)),"",VLOOKUP(AJ31,#REF!,18,FALSE)) &amp; IF(ISERROR(VLOOKUP(AJ31,#REF!,18,FALSE)),"",VLOOKUP(AJ31,#REF!,18,FALSE))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640" t="s">
        <v>52</v>
      </c>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row>
    <row r="34" spans="3:50" ht="12.75" customHeight="1">
      <c r="C34" s="2"/>
      <c r="D34" s="640" t="s">
        <v>53</v>
      </c>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row>
    <row r="35" spans="3:50" ht="18" customHeight="1" thickBot="1">
      <c r="C35" s="2"/>
      <c r="D35" s="2"/>
      <c r="E35" s="590" t="str">
        <f>E2</f>
        <v>Ａ 表 （日本協会）</v>
      </c>
      <c r="F35" s="591"/>
      <c r="G35" s="591"/>
      <c r="H35" s="3"/>
      <c r="I35" s="3"/>
      <c r="J35" s="3"/>
      <c r="K35" s="3"/>
      <c r="L35" s="705">
        <f>L2</f>
        <v>2025</v>
      </c>
      <c r="M35" s="705"/>
      <c r="N35" s="3" t="s">
        <v>49</v>
      </c>
      <c r="O35" s="3"/>
      <c r="P35" s="3"/>
      <c r="Q35" s="3"/>
      <c r="R35" s="3" t="s">
        <v>50</v>
      </c>
      <c r="S35" s="3"/>
      <c r="T35" s="3"/>
      <c r="U35" s="46" t="s">
        <v>55</v>
      </c>
      <c r="V35" s="758" t="s">
        <v>199</v>
      </c>
      <c r="W35" s="758"/>
      <c r="X35" s="48">
        <f>X2</f>
        <v>1</v>
      </c>
      <c r="Y35" s="48"/>
      <c r="Z35" s="3"/>
      <c r="AA35" s="3"/>
      <c r="AB35" s="3"/>
      <c r="AC35" s="3"/>
      <c r="AD35" s="3"/>
      <c r="AE35" s="3"/>
      <c r="AF35" s="3" t="s">
        <v>51</v>
      </c>
      <c r="AG35" s="2"/>
      <c r="AH35" s="2"/>
      <c r="AI35" s="2"/>
    </row>
    <row r="36" spans="3:50" ht="18.75" customHeight="1">
      <c r="C36" s="50"/>
      <c r="D36" s="51"/>
      <c r="E36" s="51"/>
      <c r="F36" s="52"/>
      <c r="G36" s="53"/>
      <c r="H36" s="727" t="s">
        <v>12</v>
      </c>
      <c r="I36" s="54"/>
      <c r="J36" s="54"/>
      <c r="K36" s="55"/>
      <c r="L36" s="54"/>
      <c r="M36" s="55"/>
      <c r="N36" s="56" t="str">
        <f>IF($N$3="","",$N$3)</f>
        <v>○</v>
      </c>
      <c r="O36" s="56" t="str">
        <f>IF($O$3="","",$O$3)</f>
        <v>○</v>
      </c>
      <c r="P36" s="55"/>
      <c r="Q36" s="55"/>
      <c r="R36" s="55"/>
      <c r="S36" s="55"/>
      <c r="T36" s="55"/>
      <c r="U36" s="55"/>
      <c r="V36" s="55"/>
      <c r="W36" s="55"/>
      <c r="X36" s="55"/>
      <c r="Y36" s="55"/>
      <c r="Z36" s="55"/>
      <c r="AA36" s="55"/>
      <c r="AB36" s="55"/>
      <c r="AC36" s="57"/>
      <c r="AD36" s="50"/>
      <c r="AE36" s="51"/>
      <c r="AF36" s="51"/>
      <c r="AG36" s="51"/>
      <c r="AH36" s="51"/>
      <c r="AI36" s="85"/>
    </row>
    <row r="37" spans="3:50" ht="28.5" customHeight="1">
      <c r="C37" s="724" t="s">
        <v>8</v>
      </c>
      <c r="D37" s="591"/>
      <c r="E37" s="725"/>
      <c r="F37" s="59"/>
      <c r="G37" s="97"/>
      <c r="H37" s="728"/>
      <c r="I37" s="585" t="s">
        <v>13</v>
      </c>
      <c r="J37" s="585" t="s">
        <v>19</v>
      </c>
      <c r="K37" s="585" t="s">
        <v>20</v>
      </c>
      <c r="L37" s="585" t="s">
        <v>21</v>
      </c>
      <c r="M37" s="585" t="s">
        <v>22</v>
      </c>
      <c r="N37" s="585" t="s">
        <v>23</v>
      </c>
      <c r="O37" s="585" t="s">
        <v>24</v>
      </c>
      <c r="P37" s="585" t="s">
        <v>25</v>
      </c>
      <c r="Q37" s="585" t="s">
        <v>26</v>
      </c>
      <c r="R37" s="585" t="s">
        <v>54</v>
      </c>
      <c r="S37" s="585" t="s">
        <v>27</v>
      </c>
      <c r="T37" s="585" t="s">
        <v>28</v>
      </c>
      <c r="U37" s="585" t="s">
        <v>29</v>
      </c>
      <c r="V37" s="585" t="s">
        <v>30</v>
      </c>
      <c r="W37" s="585" t="s">
        <v>31</v>
      </c>
      <c r="X37" s="585" t="s">
        <v>32</v>
      </c>
      <c r="Y37" s="585" t="s">
        <v>33</v>
      </c>
      <c r="Z37" s="585" t="s">
        <v>34</v>
      </c>
      <c r="AA37" s="585" t="s">
        <v>35</v>
      </c>
      <c r="AB37" s="585" t="s">
        <v>36</v>
      </c>
      <c r="AC37" s="598" t="s">
        <v>37</v>
      </c>
      <c r="AD37" s="60">
        <v>1</v>
      </c>
      <c r="AE37" s="701" t="s">
        <v>253</v>
      </c>
      <c r="AF37" s="701"/>
      <c r="AG37" s="701"/>
      <c r="AH37" s="701"/>
      <c r="AI37" s="702"/>
    </row>
    <row r="38" spans="3:50" ht="30" customHeight="1">
      <c r="C38" s="726"/>
      <c r="D38" s="591"/>
      <c r="E38" s="725"/>
      <c r="F38" s="699">
        <f>F5</f>
        <v>0</v>
      </c>
      <c r="G38" s="700"/>
      <c r="H38" s="728"/>
      <c r="I38" s="586"/>
      <c r="J38" s="586"/>
      <c r="K38" s="586"/>
      <c r="L38" s="586"/>
      <c r="M38" s="586"/>
      <c r="N38" s="586"/>
      <c r="O38" s="586"/>
      <c r="P38" s="586"/>
      <c r="Q38" s="586"/>
      <c r="R38" s="586"/>
      <c r="S38" s="586"/>
      <c r="T38" s="586"/>
      <c r="U38" s="586"/>
      <c r="V38" s="586"/>
      <c r="W38" s="586"/>
      <c r="X38" s="586"/>
      <c r="Y38" s="586"/>
      <c r="Z38" s="586"/>
      <c r="AA38" s="586"/>
      <c r="AB38" s="586"/>
      <c r="AC38" s="599"/>
      <c r="AD38" s="61">
        <v>2</v>
      </c>
      <c r="AE38" s="701" t="s">
        <v>46</v>
      </c>
      <c r="AF38" s="701"/>
      <c r="AG38" s="701"/>
      <c r="AH38" s="701"/>
      <c r="AI38" s="702"/>
    </row>
    <row r="39" spans="3:50" ht="9" customHeight="1">
      <c r="C39" s="733" t="s">
        <v>9</v>
      </c>
      <c r="D39" s="591"/>
      <c r="E39" s="725"/>
      <c r="F39" s="59"/>
      <c r="G39" s="62"/>
      <c r="H39" s="728"/>
      <c r="I39" s="586"/>
      <c r="J39" s="586"/>
      <c r="K39" s="586"/>
      <c r="L39" s="586"/>
      <c r="M39" s="586"/>
      <c r="N39" s="586"/>
      <c r="O39" s="586"/>
      <c r="P39" s="586"/>
      <c r="Q39" s="586"/>
      <c r="R39" s="586"/>
      <c r="S39" s="586"/>
      <c r="T39" s="586"/>
      <c r="U39" s="586"/>
      <c r="V39" s="586"/>
      <c r="W39" s="586"/>
      <c r="X39" s="586"/>
      <c r="Y39" s="586"/>
      <c r="Z39" s="586"/>
      <c r="AA39" s="586"/>
      <c r="AB39" s="586"/>
      <c r="AC39" s="599"/>
      <c r="AD39" s="61"/>
      <c r="AE39" s="63"/>
      <c r="AF39" s="63"/>
      <c r="AG39" s="63"/>
      <c r="AH39" s="63"/>
      <c r="AI39" s="86"/>
    </row>
    <row r="40" spans="3:50" ht="27.75" customHeight="1" thickBot="1">
      <c r="C40" s="734"/>
      <c r="D40" s="710"/>
      <c r="E40" s="711"/>
      <c r="F40" s="59"/>
      <c r="G40" s="64">
        <f>G7</f>
        <v>0</v>
      </c>
      <c r="H40" s="729"/>
      <c r="I40" s="587"/>
      <c r="J40" s="587"/>
      <c r="K40" s="587"/>
      <c r="L40" s="587"/>
      <c r="M40" s="587"/>
      <c r="N40" s="587"/>
      <c r="O40" s="587"/>
      <c r="P40" s="587"/>
      <c r="Q40" s="587"/>
      <c r="R40" s="587"/>
      <c r="S40" s="587"/>
      <c r="T40" s="587"/>
      <c r="U40" s="587"/>
      <c r="V40" s="587"/>
      <c r="W40" s="587"/>
      <c r="X40" s="587"/>
      <c r="Y40" s="587"/>
      <c r="Z40" s="587"/>
      <c r="AA40" s="587"/>
      <c r="AB40" s="587"/>
      <c r="AC40" s="600"/>
      <c r="AD40" s="65">
        <v>3</v>
      </c>
      <c r="AE40" s="66" t="s">
        <v>47</v>
      </c>
      <c r="AF40" s="63"/>
      <c r="AG40" s="63"/>
      <c r="AH40" s="63"/>
      <c r="AI40" s="86"/>
    </row>
    <row r="41" spans="3:50" ht="13.5" customHeight="1">
      <c r="C41" s="712" t="s">
        <v>7</v>
      </c>
      <c r="D41" s="713"/>
      <c r="E41" s="714"/>
      <c r="F41" s="671">
        <f>IF($F$8="","",$F$8)</f>
        <v>0</v>
      </c>
      <c r="G41" s="672"/>
      <c r="H41" s="672"/>
      <c r="I41" s="672"/>
      <c r="J41" s="672"/>
      <c r="K41" s="672"/>
      <c r="L41" s="672"/>
      <c r="M41" s="672"/>
      <c r="N41" s="672"/>
      <c r="O41" s="672"/>
      <c r="P41" s="672"/>
      <c r="Q41" s="672"/>
      <c r="R41" s="672"/>
      <c r="S41" s="672"/>
      <c r="T41" s="750" t="s">
        <v>133</v>
      </c>
      <c r="U41" s="750"/>
      <c r="V41" s="750"/>
      <c r="W41" s="750"/>
      <c r="X41" s="750"/>
      <c r="Y41" s="750"/>
      <c r="Z41" s="751" t="s">
        <v>57</v>
      </c>
      <c r="AA41" s="751">
        <f>$AA$8</f>
        <v>0</v>
      </c>
      <c r="AB41" s="604" t="s">
        <v>58</v>
      </c>
      <c r="AC41" s="604" t="s">
        <v>59</v>
      </c>
      <c r="AD41" s="735">
        <v>4</v>
      </c>
      <c r="AE41" s="737" t="s">
        <v>48</v>
      </c>
      <c r="AF41" s="737"/>
      <c r="AG41" s="737"/>
      <c r="AH41" s="737"/>
      <c r="AI41" s="738"/>
    </row>
    <row r="42" spans="3:50" ht="13.5" customHeight="1" thickBot="1">
      <c r="C42" s="734"/>
      <c r="D42" s="710"/>
      <c r="E42" s="711"/>
      <c r="F42" s="673"/>
      <c r="G42" s="674"/>
      <c r="H42" s="674"/>
      <c r="I42" s="674"/>
      <c r="J42" s="674"/>
      <c r="K42" s="674"/>
      <c r="L42" s="674"/>
      <c r="M42" s="674"/>
      <c r="N42" s="674"/>
      <c r="O42" s="674"/>
      <c r="P42" s="674"/>
      <c r="Q42" s="674"/>
      <c r="R42" s="674"/>
      <c r="S42" s="674"/>
      <c r="T42" s="741" t="s">
        <v>134</v>
      </c>
      <c r="U42" s="741"/>
      <c r="V42" s="741"/>
      <c r="W42" s="741"/>
      <c r="X42" s="741"/>
      <c r="Y42" s="741"/>
      <c r="Z42" s="629"/>
      <c r="AA42" s="629"/>
      <c r="AB42" s="605"/>
      <c r="AC42" s="605"/>
      <c r="AD42" s="736"/>
      <c r="AE42" s="739"/>
      <c r="AF42" s="739"/>
      <c r="AG42" s="739"/>
      <c r="AH42" s="739"/>
      <c r="AI42" s="740"/>
    </row>
    <row r="43" spans="3:50" ht="13.5" customHeight="1">
      <c r="C43" s="712" t="s">
        <v>14</v>
      </c>
      <c r="D43" s="713"/>
      <c r="E43" s="714"/>
      <c r="F43" s="67" t="s">
        <v>15</v>
      </c>
      <c r="G43" s="742">
        <f>IF($G$10="","",$G$10)</f>
        <v>0</v>
      </c>
      <c r="H43" s="743"/>
      <c r="I43" s="743"/>
      <c r="J43" s="743"/>
      <c r="K43" s="743"/>
      <c r="L43" s="743"/>
      <c r="M43" s="743"/>
      <c r="N43" s="743"/>
      <c r="O43" s="743"/>
      <c r="P43" s="743"/>
      <c r="Q43" s="743"/>
      <c r="R43" s="743"/>
      <c r="S43" s="743"/>
      <c r="T43" s="743"/>
      <c r="U43" s="743"/>
      <c r="V43" s="743"/>
      <c r="W43" s="743"/>
      <c r="X43" s="743"/>
      <c r="Y43" s="743"/>
      <c r="Z43" s="744"/>
      <c r="AA43" s="583" t="s">
        <v>17</v>
      </c>
      <c r="AB43" s="661" t="s">
        <v>10</v>
      </c>
      <c r="AC43" s="661"/>
      <c r="AD43" s="655"/>
      <c r="AE43" s="655" t="s">
        <v>11</v>
      </c>
      <c r="AF43" s="655"/>
      <c r="AG43" s="68" t="s">
        <v>38</v>
      </c>
      <c r="AH43" s="655" t="s">
        <v>40</v>
      </c>
      <c r="AI43" s="748" t="s">
        <v>41</v>
      </c>
      <c r="AJ43" s="776"/>
      <c r="AU43" s="653"/>
      <c r="AV43" s="653"/>
      <c r="AW43" s="653"/>
      <c r="AX43" s="654"/>
    </row>
    <row r="44" spans="3:50" ht="13.5" customHeight="1" thickBot="1">
      <c r="C44" s="709" t="s">
        <v>6</v>
      </c>
      <c r="D44" s="710"/>
      <c r="E44" s="711"/>
      <c r="F44" s="69">
        <f>IF($F$11="","",$F$11)</f>
        <v>0</v>
      </c>
      <c r="G44" s="745"/>
      <c r="H44" s="746"/>
      <c r="I44" s="746"/>
      <c r="J44" s="746"/>
      <c r="K44" s="746"/>
      <c r="L44" s="746"/>
      <c r="M44" s="746"/>
      <c r="N44" s="746"/>
      <c r="O44" s="746"/>
      <c r="P44" s="746"/>
      <c r="Q44" s="746"/>
      <c r="R44" s="746"/>
      <c r="S44" s="746"/>
      <c r="T44" s="746"/>
      <c r="U44" s="746"/>
      <c r="V44" s="746"/>
      <c r="W44" s="746"/>
      <c r="X44" s="746"/>
      <c r="Y44" s="746"/>
      <c r="Z44" s="747"/>
      <c r="AA44" s="584"/>
      <c r="AB44" s="589"/>
      <c r="AC44" s="589"/>
      <c r="AD44" s="589"/>
      <c r="AE44" s="589"/>
      <c r="AF44" s="589"/>
      <c r="AG44" s="98" t="s">
        <v>39</v>
      </c>
      <c r="AH44" s="589"/>
      <c r="AI44" s="749"/>
      <c r="AJ44" s="776"/>
      <c r="AU44" s="653"/>
      <c r="AV44" s="653"/>
      <c r="AW44" s="653"/>
      <c r="AX44" s="654"/>
    </row>
    <row r="45" spans="3:50" ht="13.5" customHeight="1">
      <c r="C45" s="712" t="s">
        <v>14</v>
      </c>
      <c r="D45" s="713"/>
      <c r="E45" s="714"/>
      <c r="F45" s="71" t="s">
        <v>15</v>
      </c>
      <c r="G45" s="742">
        <f>IF($G$12="","",$G$12)</f>
        <v>0</v>
      </c>
      <c r="H45" s="743"/>
      <c r="I45" s="743"/>
      <c r="J45" s="743"/>
      <c r="K45" s="743"/>
      <c r="L45" s="743"/>
      <c r="M45" s="743"/>
      <c r="N45" s="743"/>
      <c r="O45" s="743"/>
      <c r="P45" s="743"/>
      <c r="Q45" s="743"/>
      <c r="R45" s="743"/>
      <c r="S45" s="743"/>
      <c r="T45" s="743"/>
      <c r="U45" s="743"/>
      <c r="V45" s="743"/>
      <c r="W45" s="743"/>
      <c r="X45" s="743"/>
      <c r="Y45" s="743"/>
      <c r="Z45" s="743"/>
      <c r="AA45" s="596" t="str">
        <f>IF(ISERROR(VLOOKUP(AJ45,【入力用】個人登録票!$A$21:$P$50,2,FALSE)),"",VLOOKUP(AJ45,【入力用】個人登録票!$A$21:$P$50,2,FALSE)) &amp; IF(ISERROR(VLOOKUP(AJ45,【入力用】個人登録票!$A$59:$P$127,2,FALSE)),"",VLOOKUP(AJ45,【入力用】個人登録票!$A$59:$P$127,2,FALSE))</f>
        <v/>
      </c>
      <c r="AB45" s="588" t="str">
        <f>IF(ISERROR(VLOOKUP(AJ45,【入力用】個人登録票!$A$21:$P$50,5,FALSE)),"",VLOOKUP(AJ45,【入力用】個人登録票!$A$21:$P$50,5,FALSE)) &amp; IF(ISERROR(VLOOKUP(AJ45,【入力用】個人登録票!$A$59:$P$127,5,FALSE)),"",VLOOKUP(AJ45,【入力用】個人登録票!$A$59:$P$127,5,FALSE))</f>
        <v/>
      </c>
      <c r="AC45" s="589"/>
      <c r="AD45" s="589"/>
      <c r="AE45" s="636" t="str">
        <f>TEXT(IF(ISERROR(VLOOKUP(AJ45,【入力用】個人登録票!$A$21:$P$50,12,FALSE)),"",VLOOKUP(AJ45,【入力用】個人登録票!$A$21:$P$50,12,FALSE)) &amp; IF(ISERROR(VLOOKUP(AJ45,【入力用】個人登録票!$A$59:$P$127,12,FALSE)),"",VLOOKUP(AJ45,【入力用】個人登録票!$A$59:$P$127,12,FALSE)),"yyyy/m/d")</f>
        <v/>
      </c>
      <c r="AF45" s="637"/>
      <c r="AG45" s="611" t="str">
        <f>IF(AA45="","",$F$8)</f>
        <v/>
      </c>
      <c r="AH45" s="634" t="str">
        <f>IF(ISERROR(VLOOKUP(AJ45,【入力用】個人登録票!$A$21:$Q$50,17,FALSE)),"",VLOOKUP(AJ45,【入力用】個人登録票!$A$21:$Q$50,17,FALSE)) &amp; IF(ISERROR(VLOOKUP(AJ45,【入力用】個人登録票!$A$59:$Q$127,17,FALSE)),"",VLOOKUP(AJ45,【入力用】個人登録票!$A$59:$Q$127,17,FALSE))</f>
        <v/>
      </c>
      <c r="AI45" s="657" t="str">
        <f>IF(ISERROR(VLOOKUP(AJ45,【入力用】個人登録票!$A$21:$P$50,16,FALSE)),"",VLOOKUP(AJ45,【入力用】個人登録票!$A$21:$P$50,16,FALSE)) &amp; IF(ISERROR(VLOOKUP(AJ45,【入力用】個人登録票!$A$59:$P$127,16,FALSE)),"",VLOOKUP(AJ45,【入力用】個人登録票!$A$59:$P$127,16,FALSE))</f>
        <v/>
      </c>
      <c r="AJ45" s="662" t="s">
        <v>403</v>
      </c>
      <c r="AK45" s="663" t="str">
        <f>IF(ISERROR(VLOOKUP(AJ45,#REF!,18,FALSE)),"",VLOOKUP(AJ45,#REF!,18,FALSE)) &amp; IF(ISERROR(VLOOKUP(AJ45,#REF!,18,FALSE)),"",VLOOKUP(AJ45,#REF!,18,FALSE))</f>
        <v/>
      </c>
    </row>
    <row r="46" spans="3:50" ht="13.5" customHeight="1">
      <c r="C46" s="618" t="s">
        <v>5</v>
      </c>
      <c r="D46" s="619"/>
      <c r="E46" s="620"/>
      <c r="F46" s="72">
        <f>IF($F$13="","",$F$13)</f>
        <v>0</v>
      </c>
      <c r="G46" s="752"/>
      <c r="H46" s="753"/>
      <c r="I46" s="753"/>
      <c r="J46" s="753"/>
      <c r="K46" s="753"/>
      <c r="L46" s="753"/>
      <c r="M46" s="753"/>
      <c r="N46" s="753"/>
      <c r="O46" s="753"/>
      <c r="P46" s="753"/>
      <c r="Q46" s="753"/>
      <c r="R46" s="753"/>
      <c r="S46" s="753"/>
      <c r="T46" s="753"/>
      <c r="U46" s="753"/>
      <c r="V46" s="753"/>
      <c r="W46" s="753"/>
      <c r="X46" s="753"/>
      <c r="Y46" s="753"/>
      <c r="Z46" s="753"/>
      <c r="AA46" s="597"/>
      <c r="AB46" s="589"/>
      <c r="AC46" s="589"/>
      <c r="AD46" s="589"/>
      <c r="AE46" s="638"/>
      <c r="AF46" s="639"/>
      <c r="AG46" s="611"/>
      <c r="AH46" s="635"/>
      <c r="AI46" s="658"/>
      <c r="AJ46" s="662"/>
      <c r="AK46" s="663"/>
    </row>
    <row r="47" spans="3:50" ht="13.5" customHeight="1">
      <c r="C47" s="706" t="s">
        <v>4</v>
      </c>
      <c r="D47" s="707"/>
      <c r="E47" s="708"/>
      <c r="F47" s="602">
        <f>IF($F$14="","",$F$14)</f>
        <v>0</v>
      </c>
      <c r="G47" s="602"/>
      <c r="H47" s="602"/>
      <c r="I47" s="602"/>
      <c r="J47" s="602"/>
      <c r="K47" s="602"/>
      <c r="L47" s="602"/>
      <c r="M47" s="602"/>
      <c r="N47" s="677" t="s">
        <v>135</v>
      </c>
      <c r="O47" s="677"/>
      <c r="P47" s="677"/>
      <c r="Q47" s="602">
        <f>IF($Q$14="","",$Q$14)</f>
        <v>0</v>
      </c>
      <c r="R47" s="602"/>
      <c r="S47" s="602"/>
      <c r="T47" s="602"/>
      <c r="U47" s="602"/>
      <c r="V47" s="602"/>
      <c r="W47" s="602"/>
      <c r="X47" s="602"/>
      <c r="Y47" s="602"/>
      <c r="Z47" s="603"/>
      <c r="AA47" s="596" t="str">
        <f>IF(ISERROR(VLOOKUP(AJ47,【入力用】個人登録票!$A$21:$P$50,2,FALSE)),"",VLOOKUP(AJ47,【入力用】個人登録票!$A$21:$P$50,2,FALSE)) &amp; IF(ISERROR(VLOOKUP(AJ47,【入力用】個人登録票!$A$59:$P$127,2,FALSE)),"",VLOOKUP(AJ47,【入力用】個人登録票!$A$59:$P$127,2,FALSE))</f>
        <v/>
      </c>
      <c r="AB47" s="588" t="str">
        <f>IF(ISERROR(VLOOKUP(AJ47,【入力用】個人登録票!$A$21:$P$50,5,FALSE)),"",VLOOKUP(AJ47,【入力用】個人登録票!$A$21:$P$50,5,FALSE)) &amp; IF(ISERROR(VLOOKUP(AJ47,【入力用】個人登録票!$A$59:$P$127,5,FALSE)),"",VLOOKUP(AJ47,【入力用】個人登録票!$A$59:$P$127,5,FALSE))</f>
        <v/>
      </c>
      <c r="AC47" s="589"/>
      <c r="AD47" s="589"/>
      <c r="AE47" s="636" t="str">
        <f>TEXT(IF(ISERROR(VLOOKUP(AJ47,【入力用】個人登録票!$A$21:$P$50,12,FALSE)),"",VLOOKUP(AJ47,【入力用】個人登録票!$A$21:$P$50,12,FALSE)) &amp; IF(ISERROR(VLOOKUP(AJ47,【入力用】個人登録票!$A$59:$P$127,12,FALSE)),"",VLOOKUP(AJ47,【入力用】個人登録票!$A$59:$P$127,12,FALSE)),"yyyy/m/d")</f>
        <v/>
      </c>
      <c r="AF47" s="637"/>
      <c r="AG47" s="611" t="str">
        <f t="shared" ref="AG47" si="2">IF(AA47="","",$F$8)</f>
        <v/>
      </c>
      <c r="AH47" s="634" t="str">
        <f>IF(ISERROR(VLOOKUP(AJ47,【入力用】個人登録票!$A$21:$Q$50,17,FALSE)),"",VLOOKUP(AJ47,【入力用】個人登録票!$A$21:$Q$50,17,FALSE)) &amp; IF(ISERROR(VLOOKUP(AJ47,【入力用】個人登録票!$A$59:$Q$127,17,FALSE)),"",VLOOKUP(AJ47,【入力用】個人登録票!$A$59:$Q$127,17,FALSE))</f>
        <v/>
      </c>
      <c r="AI47" s="657" t="str">
        <f>IF(ISERROR(VLOOKUP(AJ47,【入力用】個人登録票!$A$21:$P$50,16,FALSE)),"",VLOOKUP(AJ47,【入力用】個人登録票!$A$21:$P$50,16,FALSE)) &amp; IF(ISERROR(VLOOKUP(AJ47,【入力用】個人登録票!$A$59:$P$127,16,FALSE)),"",VLOOKUP(AJ47,【入力用】個人登録票!$A$59:$P$127,16,FALSE))</f>
        <v/>
      </c>
      <c r="AJ47" s="662" t="s">
        <v>404</v>
      </c>
      <c r="AK47" s="663" t="str">
        <f>IF(ISERROR(VLOOKUP(AJ47,#REF!,18,FALSE)),"",VLOOKUP(AJ47,#REF!,18,FALSE)) &amp; IF(ISERROR(VLOOKUP(AJ47,#REF!,18,FALSE)),"",VLOOKUP(AJ47,#REF!,18,FALSE))</f>
        <v/>
      </c>
    </row>
    <row r="48" spans="3:50" ht="13.5" customHeight="1" thickBot="1">
      <c r="C48" s="709" t="s">
        <v>3</v>
      </c>
      <c r="D48" s="710"/>
      <c r="E48" s="711"/>
      <c r="F48" s="621"/>
      <c r="G48" s="621"/>
      <c r="H48" s="621"/>
      <c r="I48" s="621"/>
      <c r="J48" s="621"/>
      <c r="K48" s="621"/>
      <c r="L48" s="621"/>
      <c r="M48" s="621"/>
      <c r="N48" s="717" t="s">
        <v>136</v>
      </c>
      <c r="O48" s="717"/>
      <c r="P48" s="717"/>
      <c r="Q48" s="621">
        <f>IF($Q$15="","",$Q$15)</f>
        <v>0</v>
      </c>
      <c r="R48" s="621"/>
      <c r="S48" s="621"/>
      <c r="T48" s="621"/>
      <c r="U48" s="621"/>
      <c r="V48" s="621"/>
      <c r="W48" s="621"/>
      <c r="X48" s="621"/>
      <c r="Y48" s="621"/>
      <c r="Z48" s="622"/>
      <c r="AA48" s="597"/>
      <c r="AB48" s="589"/>
      <c r="AC48" s="589"/>
      <c r="AD48" s="589"/>
      <c r="AE48" s="638"/>
      <c r="AF48" s="639"/>
      <c r="AG48" s="611"/>
      <c r="AH48" s="635"/>
      <c r="AI48" s="658"/>
      <c r="AJ48" s="662"/>
      <c r="AK48" s="664"/>
    </row>
    <row r="49" spans="1:37" ht="13.5" customHeight="1">
      <c r="C49" s="712" t="s">
        <v>14</v>
      </c>
      <c r="D49" s="713"/>
      <c r="E49" s="714"/>
      <c r="F49" s="715">
        <f>IF($F$16="","",$F$16)</f>
        <v>0</v>
      </c>
      <c r="G49" s="715"/>
      <c r="H49" s="715"/>
      <c r="I49" s="715"/>
      <c r="J49" s="715"/>
      <c r="K49" s="715"/>
      <c r="L49" s="715"/>
      <c r="M49" s="715"/>
      <c r="N49" s="612" t="s">
        <v>64</v>
      </c>
      <c r="O49" s="613"/>
      <c r="P49" s="614"/>
      <c r="Q49" s="715">
        <f>IF($Q$16="","",$Q$16)</f>
        <v>0</v>
      </c>
      <c r="R49" s="715"/>
      <c r="S49" s="715"/>
      <c r="T49" s="715"/>
      <c r="U49" s="715"/>
      <c r="V49" s="715"/>
      <c r="W49" s="715"/>
      <c r="X49" s="715"/>
      <c r="Y49" s="715"/>
      <c r="Z49" s="716"/>
      <c r="AA49" s="596" t="str">
        <f>IF(ISERROR(VLOOKUP(AJ49,【入力用】個人登録票!$A$21:$P$50,2,FALSE)),"",VLOOKUP(AJ49,【入力用】個人登録票!$A$21:$P$50,2,FALSE)) &amp; IF(ISERROR(VLOOKUP(AJ49,【入力用】個人登録票!$A$59:$P$127,2,FALSE)),"",VLOOKUP(AJ49,【入力用】個人登録票!$A$59:$P$127,2,FALSE))</f>
        <v/>
      </c>
      <c r="AB49" s="588" t="str">
        <f>IF(ISERROR(VLOOKUP(AJ49,【入力用】個人登録票!$A$21:$P$50,5,FALSE)),"",VLOOKUP(AJ49,【入力用】個人登録票!$A$21:$P$50,5,FALSE)) &amp; IF(ISERROR(VLOOKUP(AJ49,【入力用】個人登録票!$A$59:$P$127,5,FALSE)),"",VLOOKUP(AJ49,【入力用】個人登録票!$A$59:$P$127,5,FALSE))</f>
        <v/>
      </c>
      <c r="AC49" s="589"/>
      <c r="AD49" s="589"/>
      <c r="AE49" s="636" t="str">
        <f>TEXT(IF(ISERROR(VLOOKUP(AJ49,【入力用】個人登録票!$A$21:$P$50,12,FALSE)),"",VLOOKUP(AJ49,【入力用】個人登録票!$A$21:$P$50,12,FALSE)) &amp; IF(ISERROR(VLOOKUP(AJ49,【入力用】個人登録票!$A$59:$P$127,12,FALSE)),"",VLOOKUP(AJ49,【入力用】個人登録票!$A$59:$P$127,12,FALSE)),"yyyy/m/d")</f>
        <v/>
      </c>
      <c r="AF49" s="637"/>
      <c r="AG49" s="611" t="str">
        <f t="shared" ref="AG49" si="3">IF(AA49="","",$F$8)</f>
        <v/>
      </c>
      <c r="AH49" s="634" t="str">
        <f>IF(ISERROR(VLOOKUP(AJ49,【入力用】個人登録票!$A$21:$Q$50,17,FALSE)),"",VLOOKUP(AJ49,【入力用】個人登録票!$A$21:$Q$50,17,FALSE)) &amp; IF(ISERROR(VLOOKUP(AJ49,【入力用】個人登録票!$A$59:$Q$127,17,FALSE)),"",VLOOKUP(AJ49,【入力用】個人登録票!$A$59:$Q$127,17,FALSE))</f>
        <v/>
      </c>
      <c r="AI49" s="657" t="str">
        <f>IF(ISERROR(VLOOKUP(AJ49,【入力用】個人登録票!$A$21:$P$50,16,FALSE)),"",VLOOKUP(AJ49,【入力用】個人登録票!$A$21:$P$50,16,FALSE)) &amp; IF(ISERROR(VLOOKUP(AJ49,【入力用】個人登録票!$A$59:$P$127,16,FALSE)),"",VLOOKUP(AJ49,【入力用】個人登録票!$A$59:$P$127,16,FALSE))</f>
        <v/>
      </c>
      <c r="AJ49" s="662" t="s">
        <v>405</v>
      </c>
      <c r="AK49" s="663" t="str">
        <f>IF(ISERROR(VLOOKUP(AJ49,#REF!,18,FALSE)),"",VLOOKUP(AJ49,#REF!,18,FALSE)) &amp; IF(ISERROR(VLOOKUP(AJ49,#REF!,18,FALSE)),"",VLOOKUP(AJ49,#REF!,18,FALSE))</f>
        <v/>
      </c>
    </row>
    <row r="50" spans="1:37" ht="13.5" customHeight="1">
      <c r="C50" s="618" t="s">
        <v>2</v>
      </c>
      <c r="D50" s="619"/>
      <c r="E50" s="620"/>
      <c r="F50" s="602"/>
      <c r="G50" s="602"/>
      <c r="H50" s="602"/>
      <c r="I50" s="602"/>
      <c r="J50" s="602"/>
      <c r="K50" s="602"/>
      <c r="L50" s="602"/>
      <c r="M50" s="602"/>
      <c r="N50" s="615"/>
      <c r="O50" s="616"/>
      <c r="P50" s="617"/>
      <c r="Q50" s="602" t="str">
        <f>IF(【印刷用】日本協会登録用紙!Q17="","",【印刷用】日本協会登録用紙!Q17)</f>
        <v/>
      </c>
      <c r="R50" s="602"/>
      <c r="S50" s="602"/>
      <c r="T50" s="602"/>
      <c r="U50" s="602"/>
      <c r="V50" s="602"/>
      <c r="W50" s="602"/>
      <c r="X50" s="602"/>
      <c r="Y50" s="602"/>
      <c r="Z50" s="603"/>
      <c r="AA50" s="597"/>
      <c r="AB50" s="589"/>
      <c r="AC50" s="589"/>
      <c r="AD50" s="589"/>
      <c r="AE50" s="638"/>
      <c r="AF50" s="639"/>
      <c r="AG50" s="611"/>
      <c r="AH50" s="635"/>
      <c r="AI50" s="658"/>
      <c r="AJ50" s="662"/>
      <c r="AK50" s="664"/>
    </row>
    <row r="51" spans="1:37" ht="13.5" customHeight="1">
      <c r="C51" s="769" t="s">
        <v>17</v>
      </c>
      <c r="D51" s="770"/>
      <c r="E51" s="589" t="s">
        <v>10</v>
      </c>
      <c r="F51" s="589"/>
      <c r="G51" s="589" t="s">
        <v>11</v>
      </c>
      <c r="H51" s="589"/>
      <c r="I51" s="632" t="s">
        <v>38</v>
      </c>
      <c r="J51" s="632"/>
      <c r="K51" s="632"/>
      <c r="L51" s="632"/>
      <c r="M51" s="632"/>
      <c r="N51" s="632"/>
      <c r="O51" s="589" t="s">
        <v>40</v>
      </c>
      <c r="P51" s="589"/>
      <c r="Q51" s="589"/>
      <c r="R51" s="589"/>
      <c r="S51" s="589"/>
      <c r="T51" s="589"/>
      <c r="U51" s="589"/>
      <c r="V51" s="589"/>
      <c r="W51" s="589" t="s">
        <v>41</v>
      </c>
      <c r="X51" s="589"/>
      <c r="Y51" s="589"/>
      <c r="Z51" s="623"/>
      <c r="AA51" s="596" t="str">
        <f>IF(ISERROR(VLOOKUP(AJ51,【入力用】個人登録票!$A$21:$P$50,2,FALSE)),"",VLOOKUP(AJ51,【入力用】個人登録票!$A$21:$P$50,2,FALSE)) &amp; IF(ISERROR(VLOOKUP(AJ51,【入力用】個人登録票!$A$59:$P$127,2,FALSE)),"",VLOOKUP(AJ51,【入力用】個人登録票!$A$59:$P$127,2,FALSE))</f>
        <v/>
      </c>
      <c r="AB51" s="588" t="str">
        <f>IF(ISERROR(VLOOKUP(AJ51,【入力用】個人登録票!$A$21:$P$50,5,FALSE)),"",VLOOKUP(AJ51,【入力用】個人登録票!$A$21:$P$50,5,FALSE)) &amp; IF(ISERROR(VLOOKUP(AJ51,【入力用】個人登録票!$A$59:$P$127,5,FALSE)),"",VLOOKUP(AJ51,【入力用】個人登録票!$A$59:$P$127,5,FALSE))</f>
        <v/>
      </c>
      <c r="AC51" s="589"/>
      <c r="AD51" s="589"/>
      <c r="AE51" s="636" t="str">
        <f>TEXT(IF(ISERROR(VLOOKUP(AJ51,【入力用】個人登録票!$A$21:$P$50,12,FALSE)),"",VLOOKUP(AJ51,【入力用】個人登録票!$A$21:$P$50,12,FALSE)) &amp; IF(ISERROR(VLOOKUP(AJ51,【入力用】個人登録票!$A$59:$P$127,12,FALSE)),"",VLOOKUP(AJ51,【入力用】個人登録票!$A$59:$P$127,12,FALSE)),"yyyy/m/d")</f>
        <v/>
      </c>
      <c r="AF51" s="637"/>
      <c r="AG51" s="611" t="str">
        <f t="shared" ref="AG51" si="4">IF(AA51="","",$F$8)</f>
        <v/>
      </c>
      <c r="AH51" s="634" t="str">
        <f>IF(ISERROR(VLOOKUP(AJ51,【入力用】個人登録票!$A$21:$Q$50,17,FALSE)),"",VLOOKUP(AJ51,【入力用】個人登録票!$A$21:$Q$50,17,FALSE)) &amp; IF(ISERROR(VLOOKUP(AJ51,【入力用】個人登録票!$A$59:$Q$127,17,FALSE)),"",VLOOKUP(AJ51,【入力用】個人登録票!$A$59:$Q$127,17,FALSE))</f>
        <v/>
      </c>
      <c r="AI51" s="657" t="str">
        <f>IF(ISERROR(VLOOKUP(AJ51,【入力用】個人登録票!$A$21:$P$50,16,FALSE)),"",VLOOKUP(AJ51,【入力用】個人登録票!$A$21:$P$50,16,FALSE)) &amp; IF(ISERROR(VLOOKUP(AJ51,【入力用】個人登録票!$A$59:$P$127,16,FALSE)),"",VLOOKUP(AJ51,【入力用】個人登録票!$A$59:$P$127,16,FALSE))</f>
        <v/>
      </c>
      <c r="AJ51" s="662" t="s">
        <v>406</v>
      </c>
      <c r="AK51" s="663" t="str">
        <f>IF(ISERROR(VLOOKUP(AJ51,#REF!,18,FALSE)),"",VLOOKUP(AJ51,#REF!,18,FALSE)) &amp; IF(ISERROR(VLOOKUP(AJ51,#REF!,18,FALSE)),"",VLOOKUP(AJ51,#REF!,18,FALSE))</f>
        <v/>
      </c>
    </row>
    <row r="52" spans="1:37" ht="13.5" customHeight="1">
      <c r="C52" s="771"/>
      <c r="D52" s="772"/>
      <c r="E52" s="589"/>
      <c r="F52" s="589"/>
      <c r="G52" s="589"/>
      <c r="H52" s="589"/>
      <c r="I52" s="631" t="s">
        <v>39</v>
      </c>
      <c r="J52" s="631"/>
      <c r="K52" s="631"/>
      <c r="L52" s="631"/>
      <c r="M52" s="631"/>
      <c r="N52" s="631"/>
      <c r="O52" s="589"/>
      <c r="P52" s="589"/>
      <c r="Q52" s="589"/>
      <c r="R52" s="589"/>
      <c r="S52" s="589"/>
      <c r="T52" s="589"/>
      <c r="U52" s="589"/>
      <c r="V52" s="589"/>
      <c r="W52" s="589"/>
      <c r="X52" s="589"/>
      <c r="Y52" s="589"/>
      <c r="Z52" s="623"/>
      <c r="AA52" s="597"/>
      <c r="AB52" s="589"/>
      <c r="AC52" s="589"/>
      <c r="AD52" s="589"/>
      <c r="AE52" s="638"/>
      <c r="AF52" s="639"/>
      <c r="AG52" s="611"/>
      <c r="AH52" s="635"/>
      <c r="AI52" s="658"/>
      <c r="AJ52" s="662"/>
      <c r="AK52" s="664"/>
    </row>
    <row r="53" spans="1:37" ht="27" customHeight="1">
      <c r="A53" s="75" t="s">
        <v>402</v>
      </c>
      <c r="B53" s="81" t="str">
        <f>IF(ISERROR(VLOOKUP(A53,#REF!,18,FALSE)),"",VLOOKUP(A53,#REF!,18,FALSE)) &amp; IF(ISERROR(VLOOKUP(A53,#REF!,18,FALSE)),"",VLOOKUP(A53,#REF!,18,FALSE))</f>
        <v/>
      </c>
      <c r="C53" s="755" t="str">
        <f>IF(ISERROR(VLOOKUP(A53,【入力用】個人登録票!$A$21:$P$50,2,FALSE)),"",VLOOKUP(A53,【入力用】個人登録票!$A$21:$P$50,2,FALSE)) &amp; IF(ISERROR(VLOOKUP(A53,【入力用】個人登録票!$A$59:$P$127,2,FALSE)),"",VLOOKUP(A53,【入力用】個人登録票!$A$59:$P$127,2,FALSE))</f>
        <v/>
      </c>
      <c r="D53" s="756"/>
      <c r="E53" s="623" t="str">
        <f>IF(ISERROR(VLOOKUP(A53,【入力用】個人登録票!$A$21:$P$50,5,FALSE)),"",VLOOKUP(A53,【入力用】個人登録票!$A$21:$P$50,5,FALSE)) &amp; IF(ISERROR(VLOOKUP(A53,【入力用】個人登録票!$A$59:$P$127,5,FALSE)),"",VLOOKUP(A53,【入力用】個人登録票!$A$59:$P$127,5,FALSE))</f>
        <v/>
      </c>
      <c r="F53" s="607"/>
      <c r="G53" s="754" t="str">
        <f>TEXT(IF(ISERROR(VLOOKUP(A53,【入力用】個人登録票!$A$21:$P$50,12,FALSE)),"",VLOOKUP(A53,【入力用】個人登録票!$A$21:$P$50,12,FALSE)) &amp; IF(ISERROR(VLOOKUP(A53,【入力用】個人登録票!$A$59:$P$127,12,FALSE)),"",VLOOKUP(A53,【入力用】個人登録票!$A$59:$P$127,12,FALSE)),"yyyy/m/d")</f>
        <v/>
      </c>
      <c r="H53" s="754"/>
      <c r="I53" s="754" t="str">
        <f t="shared" ref="I53" si="5">IF(C53="","",$F$8)</f>
        <v/>
      </c>
      <c r="J53" s="754"/>
      <c r="K53" s="754"/>
      <c r="L53" s="754"/>
      <c r="M53" s="754"/>
      <c r="N53" s="754"/>
      <c r="O53" s="783" t="str">
        <f>IF(ISERROR(VLOOKUP(A53,【入力用】個人登録票!$A$21:$Q$50,17,FALSE)),"",VLOOKUP(A53,【入力用】個人登録票!$A$21:$Q$50,17,FALSE)) &amp; IF(ISERROR(VLOOKUP(A53,【入力用】個人登録票!$A$59:$Q$127,17,FALSE)),"",VLOOKUP(A53,【入力用】個人登録票!$A$59:$Q$127,17,FALSE))</f>
        <v/>
      </c>
      <c r="P53" s="647"/>
      <c r="Q53" s="647"/>
      <c r="R53" s="647"/>
      <c r="S53" s="647"/>
      <c r="T53" s="647"/>
      <c r="U53" s="647"/>
      <c r="V53" s="648"/>
      <c r="W53" s="765" t="str">
        <f>IF(ISERROR(VLOOKUP(A53,【入力用】個人登録票!$A$21:$P$50,16,FALSE)),"",VLOOKUP(A53,【入力用】個人登録票!$A$21:$P$50,16,FALSE)) &amp; IF(ISERROR(VLOOKUP(A53,【入力用】個人登録票!$A$59:$P$127,16,FALSE)),"",VLOOKUP(A53,【入力用】個人登録票!$A$59:$P$127,16,FALSE))</f>
        <v/>
      </c>
      <c r="X53" s="784"/>
      <c r="Y53" s="784"/>
      <c r="Z53" s="785"/>
      <c r="AA53" s="79" t="str">
        <f>IF(ISERROR(VLOOKUP(AJ53,【入力用】個人登録票!$A$21:$P$50,2,FALSE)),"",VLOOKUP(AJ53,【入力用】個人登録票!$A$21:$P$50,2,FALSE)) &amp; IF(ISERROR(VLOOKUP(AJ53,【入力用】個人登録票!$A$59:$P$127,2,FALSE)),"",VLOOKUP(AJ53,【入力用】個人登録票!$A$59:$P$127,2,FALSE))</f>
        <v/>
      </c>
      <c r="AB53" s="606" t="str">
        <f>IF(ISERROR(VLOOKUP(AJ53,【入力用】個人登録票!$A$21:$P$50,5,FALSE)),"",VLOOKUP(AJ53,【入力用】個人登録票!$A$21:$P$50,5,FALSE)) &amp; IF(ISERROR(VLOOKUP(AJ53,【入力用】個人登録票!$A$59:$P$127,5,FALSE)),"",VLOOKUP(AJ53,【入力用】個人登録票!$A$59:$P$127,5,FALSE))</f>
        <v/>
      </c>
      <c r="AC53" s="649"/>
      <c r="AD53" s="607"/>
      <c r="AE53" s="644" t="str">
        <f>TEXT(IF(ISERROR(VLOOKUP(AJ53,【入力用】個人登録票!$A$21:$P$50,12,FALSE)),"",VLOOKUP(AJ53,【入力用】個人登録票!$A$21:$P$50,12,FALSE)) &amp; IF(ISERROR(VLOOKUP(AJ53,【入力用】個人登録票!$A$59:$P$127,12,FALSE)),"",VLOOKUP(AJ53,【入力用】個人登録票!$A$59:$P$127,12,FALSE)),"yyyy/m/d")</f>
        <v/>
      </c>
      <c r="AF53" s="645"/>
      <c r="AG53" s="99" t="str">
        <f t="shared" ref="AG53" si="6">IF(AA53="","",$F$8)</f>
        <v/>
      </c>
      <c r="AH53" s="100" t="str">
        <f>IF(ISERROR(VLOOKUP(AJ53,【入力用】個人登録票!$A$21:$Q$50,17,FALSE)),"",VLOOKUP(AJ53,【入力用】個人登録票!$A$21:$Q$50,17,FALSE)) &amp; IF(ISERROR(VLOOKUP(AJ53,【入力用】個人登録票!$A$59:$Q$127,17,FALSE)),"",VLOOKUP(AJ53,【入力用】個人登録票!$A$59:$Q$127,17,FALSE))</f>
        <v/>
      </c>
      <c r="AI53" s="80" t="str">
        <f>IF(ISERROR(VLOOKUP(AJ53,【入力用】個人登録票!$A$21:$P$50,16,FALSE)),"",VLOOKUP(AJ53,【入力用】個人登録票!$A$21:$P$50,16,FALSE)) &amp; IF(ISERROR(VLOOKUP(AJ53,【入力用】個人登録票!$A$59:$P$127,16,FALSE)),"",VLOOKUP(AJ53,【入力用】個人登録票!$A$59:$P$127,16,FALSE))</f>
        <v/>
      </c>
      <c r="AJ53" s="101" t="s">
        <v>407</v>
      </c>
      <c r="AK53" s="102" t="str">
        <f>IF(ISERROR(VLOOKUP(AJ53,#REF!,18,FALSE)),"",VLOOKUP(AJ53,#REF!,18,FALSE)) &amp; IF(ISERROR(VLOOKUP(AJ53,#REF!,18,FALSE)),"",VLOOKUP(AJ53,#REF!,18,FALSE))</f>
        <v/>
      </c>
    </row>
    <row r="54" spans="1:37" ht="27" customHeight="1">
      <c r="A54" s="75" t="s">
        <v>192</v>
      </c>
      <c r="B54" s="81" t="str">
        <f>IF(ISERROR(VLOOKUP(A54,#REF!,18,FALSE)),"",VLOOKUP(A54,#REF!,18,FALSE)) &amp; IF(ISERROR(VLOOKUP(A54,#REF!,18,FALSE)),"",VLOOKUP(A54,#REF!,18,FALSE))</f>
        <v/>
      </c>
      <c r="C54" s="755" t="str">
        <f>IF(ISERROR(VLOOKUP(A54,【入力用】個人登録票!$A$21:$P$50,2,FALSE)),"",VLOOKUP(A54,【入力用】個人登録票!$A$21:$P$50,2,FALSE)) &amp; IF(ISERROR(VLOOKUP(A54,【入力用】個人登録票!$A$59:$P$127,2,FALSE)),"",VLOOKUP(A54,【入力用】個人登録票!$A$59:$P$127,2,FALSE))</f>
        <v/>
      </c>
      <c r="D54" s="756"/>
      <c r="E54" s="623" t="str">
        <f>IF(ISERROR(VLOOKUP(A54,【入力用】個人登録票!$A$21:$P$50,5,FALSE)),"",VLOOKUP(A54,【入力用】個人登録票!$A$21:$P$50,5,FALSE)) &amp; IF(ISERROR(VLOOKUP(A54,【入力用】個人登録票!$A$59:$P$127,5,FALSE)),"",VLOOKUP(A54,【入力用】個人登録票!$A$59:$P$127,5,FALSE))</f>
        <v/>
      </c>
      <c r="F54" s="607"/>
      <c r="G54" s="754" t="str">
        <f>TEXT(IF(ISERROR(VLOOKUP(A54,【入力用】個人登録票!$A$21:$P$50,12,FALSE)),"",VLOOKUP(A54,【入力用】個人登録票!$A$21:$P$50,12,FALSE)) &amp; IF(ISERROR(VLOOKUP(A54,【入力用】個人登録票!$A$59:$P$127,12,FALSE)),"",VLOOKUP(A54,【入力用】個人登録票!$A$59:$P$127,12,FALSE)),"yyyy/m/d")</f>
        <v/>
      </c>
      <c r="H54" s="754"/>
      <c r="I54" s="754" t="str">
        <f t="shared" ref="I54:I64" si="7">IF(C54="","",$F$8)</f>
        <v/>
      </c>
      <c r="J54" s="754"/>
      <c r="K54" s="754"/>
      <c r="L54" s="754"/>
      <c r="M54" s="754"/>
      <c r="N54" s="754"/>
      <c r="O54" s="783" t="str">
        <f>IF(ISERROR(VLOOKUP(A54,【入力用】個人登録票!$A$21:$Q$50,17,FALSE)),"",VLOOKUP(A54,【入力用】個人登録票!$A$21:$Q$50,17,FALSE)) &amp; IF(ISERROR(VLOOKUP(A54,【入力用】個人登録票!$A$59:$Q$127,17,FALSE)),"",VLOOKUP(A54,【入力用】個人登録票!$A$59:$Q$127,17,FALSE))</f>
        <v/>
      </c>
      <c r="P54" s="647"/>
      <c r="Q54" s="647"/>
      <c r="R54" s="647"/>
      <c r="S54" s="647"/>
      <c r="T54" s="647"/>
      <c r="U54" s="647"/>
      <c r="V54" s="648"/>
      <c r="W54" s="765" t="str">
        <f>IF(ISERROR(VLOOKUP(A54,【入力用】個人登録票!$A$21:$P$50,16,FALSE)),"",VLOOKUP(A54,【入力用】個人登録票!$A$21:$P$50,16,FALSE)) &amp; IF(ISERROR(VLOOKUP(A54,【入力用】個人登録票!$A$59:$P$127,16,FALSE)),"",VLOOKUP(A54,【入力用】個人登録票!$A$59:$P$127,16,FALSE))</f>
        <v/>
      </c>
      <c r="X54" s="784"/>
      <c r="Y54" s="784"/>
      <c r="Z54" s="785"/>
      <c r="AA54" s="79" t="str">
        <f>IF(ISERROR(VLOOKUP(AJ54,【入力用】個人登録票!$A$21:$P$50,2,FALSE)),"",VLOOKUP(AJ54,【入力用】個人登録票!$A$21:$P$50,2,FALSE)) &amp; IF(ISERROR(VLOOKUP(AJ54,【入力用】個人登録票!$A$59:$P$127,2,FALSE)),"",VLOOKUP(AJ54,【入力用】個人登録票!$A$59:$P$127,2,FALSE))</f>
        <v/>
      </c>
      <c r="AB54" s="606" t="str">
        <f>IF(ISERROR(VLOOKUP(AJ54,【入力用】個人登録票!$A$21:$P$50,5,FALSE)),"",VLOOKUP(AJ54,【入力用】個人登録票!$A$21:$P$50,5,FALSE)) &amp; IF(ISERROR(VLOOKUP(AJ54,【入力用】個人登録票!$A$59:$P$127,5,FALSE)),"",VLOOKUP(AJ54,【入力用】個人登録票!$A$59:$P$127,5,FALSE))</f>
        <v/>
      </c>
      <c r="AC54" s="649"/>
      <c r="AD54" s="607"/>
      <c r="AE54" s="644" t="str">
        <f>TEXT(IF(ISERROR(VLOOKUP(AJ54,【入力用】個人登録票!$A$21:$P$50,12,FALSE)),"",VLOOKUP(AJ54,【入力用】個人登録票!$A$21:$P$50,12,FALSE)) &amp; IF(ISERROR(VLOOKUP(AJ54,【入力用】個人登録票!$A$59:$P$127,12,FALSE)),"",VLOOKUP(AJ54,【入力用】個人登録票!$A$59:$P$127,12,FALSE)),"yyyy/m/d")</f>
        <v/>
      </c>
      <c r="AF54" s="645"/>
      <c r="AG54" s="99" t="str">
        <f t="shared" ref="AG54:AG63" si="8">IF(AA54="","",$F$8)</f>
        <v/>
      </c>
      <c r="AH54" s="100" t="str">
        <f>IF(ISERROR(VLOOKUP(AJ54,【入力用】個人登録票!$A$21:$Q$50,17,FALSE)),"",VLOOKUP(AJ54,【入力用】個人登録票!$A$21:$Q$50,17,FALSE)) &amp; IF(ISERROR(VLOOKUP(AJ54,【入力用】個人登録票!$A$59:$Q$127,17,FALSE)),"",VLOOKUP(AJ54,【入力用】個人登録票!$A$59:$Q$127,17,FALSE))</f>
        <v/>
      </c>
      <c r="AI54" s="80" t="str">
        <f>IF(ISERROR(VLOOKUP(AJ54,【入力用】個人登録票!$A$21:$P$50,16,FALSE)),"",VLOOKUP(AJ54,【入力用】個人登録票!$A$21:$P$50,16,FALSE)) &amp; IF(ISERROR(VLOOKUP(AJ54,【入力用】個人登録票!$A$59:$P$127,16,FALSE)),"",VLOOKUP(AJ54,【入力用】個人登録票!$A$59:$P$127,16,FALSE))</f>
        <v/>
      </c>
      <c r="AJ54" s="101" t="s">
        <v>408</v>
      </c>
      <c r="AK54" s="102" t="str">
        <f>IF(ISERROR(VLOOKUP(AJ54,#REF!,18,FALSE)),"",VLOOKUP(AJ54,#REF!,18,FALSE)) &amp; IF(ISERROR(VLOOKUP(AJ54,#REF!,18,FALSE)),"",VLOOKUP(AJ54,#REF!,18,FALSE))</f>
        <v/>
      </c>
    </row>
    <row r="55" spans="1:37" ht="27" customHeight="1">
      <c r="A55" s="75" t="s">
        <v>193</v>
      </c>
      <c r="B55" s="81" t="str">
        <f>IF(ISERROR(VLOOKUP(A55,#REF!,18,FALSE)),"",VLOOKUP(A55,#REF!,18,FALSE)) &amp; IF(ISERROR(VLOOKUP(A55,#REF!,18,FALSE)),"",VLOOKUP(A55,#REF!,18,FALSE))</f>
        <v/>
      </c>
      <c r="C55" s="755" t="str">
        <f>IF(ISERROR(VLOOKUP(A55,【入力用】個人登録票!$A$21:$P$50,2,FALSE)),"",VLOOKUP(A55,【入力用】個人登録票!$A$21:$P$50,2,FALSE)) &amp; IF(ISERROR(VLOOKUP(A55,【入力用】個人登録票!$A$59:$P$127,2,FALSE)),"",VLOOKUP(A55,【入力用】個人登録票!$A$59:$P$127,2,FALSE))</f>
        <v/>
      </c>
      <c r="D55" s="756"/>
      <c r="E55" s="623" t="str">
        <f>IF(ISERROR(VLOOKUP(A55,【入力用】個人登録票!$A$21:$P$50,5,FALSE)),"",VLOOKUP(A55,【入力用】個人登録票!$A$21:$P$50,5,FALSE)) &amp; IF(ISERROR(VLOOKUP(A55,【入力用】個人登録票!$A$59:$P$127,5,FALSE)),"",VLOOKUP(A55,【入力用】個人登録票!$A$59:$P$127,5,FALSE))</f>
        <v/>
      </c>
      <c r="F55" s="607"/>
      <c r="G55" s="754" t="str">
        <f>TEXT(IF(ISERROR(VLOOKUP(A55,【入力用】個人登録票!$A$21:$P$50,12,FALSE)),"",VLOOKUP(A55,【入力用】個人登録票!$A$21:$P$50,12,FALSE)) &amp; IF(ISERROR(VLOOKUP(A55,【入力用】個人登録票!$A$59:$P$127,12,FALSE)),"",VLOOKUP(A55,【入力用】個人登録票!$A$59:$P$127,12,FALSE)),"yyyy/m/d")</f>
        <v/>
      </c>
      <c r="H55" s="754"/>
      <c r="I55" s="754" t="str">
        <f t="shared" si="7"/>
        <v/>
      </c>
      <c r="J55" s="754"/>
      <c r="K55" s="754"/>
      <c r="L55" s="754"/>
      <c r="M55" s="754"/>
      <c r="N55" s="754"/>
      <c r="O55" s="783" t="str">
        <f>IF(ISERROR(VLOOKUP(A55,【入力用】個人登録票!$A$21:$Q$50,17,FALSE)),"",VLOOKUP(A55,【入力用】個人登録票!$A$21:$Q$50,17,FALSE)) &amp; IF(ISERROR(VLOOKUP(A55,【入力用】個人登録票!$A$59:$Q$127,17,FALSE)),"",VLOOKUP(A55,【入力用】個人登録票!$A$59:$Q$127,17,FALSE))</f>
        <v/>
      </c>
      <c r="P55" s="647"/>
      <c r="Q55" s="647"/>
      <c r="R55" s="647"/>
      <c r="S55" s="647"/>
      <c r="T55" s="647"/>
      <c r="U55" s="647"/>
      <c r="V55" s="648"/>
      <c r="W55" s="765" t="str">
        <f>IF(ISERROR(VLOOKUP(A55,【入力用】個人登録票!$A$21:$P$50,16,FALSE)),"",VLOOKUP(A55,【入力用】個人登録票!$A$21:$P$50,16,FALSE)) &amp; IF(ISERROR(VLOOKUP(A55,【入力用】個人登録票!$A$59:$P$127,16,FALSE)),"",VLOOKUP(A55,【入力用】個人登録票!$A$59:$P$127,16,FALSE))</f>
        <v/>
      </c>
      <c r="X55" s="784"/>
      <c r="Y55" s="784"/>
      <c r="Z55" s="785"/>
      <c r="AA55" s="79" t="str">
        <f>IF(ISERROR(VLOOKUP(AJ55,【入力用】個人登録票!$A$21:$P$50,2,FALSE)),"",VLOOKUP(AJ55,【入力用】個人登録票!$A$21:$P$50,2,FALSE)) &amp; IF(ISERROR(VLOOKUP(AJ55,【入力用】個人登録票!$A$59:$P$127,2,FALSE)),"",VLOOKUP(AJ55,【入力用】個人登録票!$A$59:$P$127,2,FALSE))</f>
        <v/>
      </c>
      <c r="AB55" s="606" t="str">
        <f>IF(ISERROR(VLOOKUP(AJ55,【入力用】個人登録票!$A$21:$P$50,5,FALSE)),"",VLOOKUP(AJ55,【入力用】個人登録票!$A$21:$P$50,5,FALSE)) &amp; IF(ISERROR(VLOOKUP(AJ55,【入力用】個人登録票!$A$59:$P$127,5,FALSE)),"",VLOOKUP(AJ55,【入力用】個人登録票!$A$59:$P$127,5,FALSE))</f>
        <v/>
      </c>
      <c r="AC55" s="649"/>
      <c r="AD55" s="607"/>
      <c r="AE55" s="644" t="str">
        <f>TEXT(IF(ISERROR(VLOOKUP(AJ55,【入力用】個人登録票!$A$21:$P$50,12,FALSE)),"",VLOOKUP(AJ55,【入力用】個人登録票!$A$21:$P$50,12,FALSE)) &amp; IF(ISERROR(VLOOKUP(AJ55,【入力用】個人登録票!$A$59:$P$127,12,FALSE)),"",VLOOKUP(AJ55,【入力用】個人登録票!$A$59:$P$127,12,FALSE)),"yyyy/m/d")</f>
        <v/>
      </c>
      <c r="AF55" s="645"/>
      <c r="AG55" s="99" t="str">
        <f t="shared" si="8"/>
        <v/>
      </c>
      <c r="AH55" s="100" t="str">
        <f>IF(ISERROR(VLOOKUP(AJ55,【入力用】個人登録票!$A$21:$Q$50,17,FALSE)),"",VLOOKUP(AJ55,【入力用】個人登録票!$A$21:$Q$50,17,FALSE)) &amp; IF(ISERROR(VLOOKUP(AJ55,【入力用】個人登録票!$A$59:$Q$127,17,FALSE)),"",VLOOKUP(AJ55,【入力用】個人登録票!$A$59:$Q$127,17,FALSE))</f>
        <v/>
      </c>
      <c r="AI55" s="80" t="str">
        <f>IF(ISERROR(VLOOKUP(AJ55,【入力用】個人登録票!$A$21:$P$50,16,FALSE)),"",VLOOKUP(AJ55,【入力用】個人登録票!$A$21:$P$50,16,FALSE)) &amp; IF(ISERROR(VLOOKUP(AJ55,【入力用】個人登録票!$A$59:$P$127,16,FALSE)),"",VLOOKUP(AJ55,【入力用】個人登録票!$A$59:$P$127,16,FALSE))</f>
        <v/>
      </c>
      <c r="AJ55" s="101" t="s">
        <v>409</v>
      </c>
      <c r="AK55" s="102" t="str">
        <f>IF(ISERROR(VLOOKUP(AJ55,#REF!,18,FALSE)),"",VLOOKUP(AJ55,#REF!,18,FALSE)) &amp; IF(ISERROR(VLOOKUP(AJ55,#REF!,18,FALSE)),"",VLOOKUP(AJ55,#REF!,18,FALSE))</f>
        <v/>
      </c>
    </row>
    <row r="56" spans="1:37" ht="27" customHeight="1">
      <c r="A56" s="75" t="s">
        <v>194</v>
      </c>
      <c r="B56" s="81" t="str">
        <f>IF(ISERROR(VLOOKUP(A56,#REF!,18,FALSE)),"",VLOOKUP(A56,#REF!,18,FALSE)) &amp; IF(ISERROR(VLOOKUP(A56,#REF!,18,FALSE)),"",VLOOKUP(A56,#REF!,18,FALSE))</f>
        <v/>
      </c>
      <c r="C56" s="755" t="str">
        <f>IF(ISERROR(VLOOKUP(A56,【入力用】個人登録票!$A$21:$P$50,2,FALSE)),"",VLOOKUP(A56,【入力用】個人登録票!$A$21:$P$50,2,FALSE)) &amp; IF(ISERROR(VLOOKUP(A56,【入力用】個人登録票!$A$59:$P$127,2,FALSE)),"",VLOOKUP(A56,【入力用】個人登録票!$A$59:$P$127,2,FALSE))</f>
        <v/>
      </c>
      <c r="D56" s="756"/>
      <c r="E56" s="623" t="str">
        <f>IF(ISERROR(VLOOKUP(A56,【入力用】個人登録票!$A$21:$P$50,5,FALSE)),"",VLOOKUP(A56,【入力用】個人登録票!$A$21:$P$50,5,FALSE)) &amp; IF(ISERROR(VLOOKUP(A56,【入力用】個人登録票!$A$59:$P$127,5,FALSE)),"",VLOOKUP(A56,【入力用】個人登録票!$A$59:$P$127,5,FALSE))</f>
        <v/>
      </c>
      <c r="F56" s="607"/>
      <c r="G56" s="754" t="str">
        <f>TEXT(IF(ISERROR(VLOOKUP(A56,【入力用】個人登録票!$A$21:$P$50,12,FALSE)),"",VLOOKUP(A56,【入力用】個人登録票!$A$21:$P$50,12,FALSE)) &amp; IF(ISERROR(VLOOKUP(A56,【入力用】個人登録票!$A$59:$P$127,12,FALSE)),"",VLOOKUP(A56,【入力用】個人登録票!$A$59:$P$127,12,FALSE)),"yyyy/m/d")</f>
        <v/>
      </c>
      <c r="H56" s="754"/>
      <c r="I56" s="754" t="str">
        <f t="shared" si="7"/>
        <v/>
      </c>
      <c r="J56" s="754"/>
      <c r="K56" s="754"/>
      <c r="L56" s="754"/>
      <c r="M56" s="754"/>
      <c r="N56" s="754"/>
      <c r="O56" s="783" t="str">
        <f>IF(ISERROR(VLOOKUP(A56,【入力用】個人登録票!$A$21:$Q$50,17,FALSE)),"",VLOOKUP(A56,【入力用】個人登録票!$A$21:$Q$50,17,FALSE)) &amp; IF(ISERROR(VLOOKUP(A56,【入力用】個人登録票!$A$59:$Q$127,17,FALSE)),"",VLOOKUP(A56,【入力用】個人登録票!$A$59:$Q$127,17,FALSE))</f>
        <v/>
      </c>
      <c r="P56" s="647"/>
      <c r="Q56" s="647"/>
      <c r="R56" s="647"/>
      <c r="S56" s="647"/>
      <c r="T56" s="647"/>
      <c r="U56" s="647"/>
      <c r="V56" s="648"/>
      <c r="W56" s="765" t="str">
        <f>IF(ISERROR(VLOOKUP(A56,【入力用】個人登録票!$A$21:$P$50,16,FALSE)),"",VLOOKUP(A56,【入力用】個人登録票!$A$21:$P$50,16,FALSE)) &amp; IF(ISERROR(VLOOKUP(A56,【入力用】個人登録票!$A$59:$P$127,16,FALSE)),"",VLOOKUP(A56,【入力用】個人登録票!$A$59:$P$127,16,FALSE))</f>
        <v/>
      </c>
      <c r="X56" s="784"/>
      <c r="Y56" s="784"/>
      <c r="Z56" s="785"/>
      <c r="AA56" s="79" t="str">
        <f>IF(ISERROR(VLOOKUP(AJ56,【入力用】個人登録票!$A$21:$P$50,2,FALSE)),"",VLOOKUP(AJ56,【入力用】個人登録票!$A$21:$P$50,2,FALSE)) &amp; IF(ISERROR(VLOOKUP(AJ56,【入力用】個人登録票!$A$59:$P$127,2,FALSE)),"",VLOOKUP(AJ56,【入力用】個人登録票!$A$59:$P$127,2,FALSE))</f>
        <v/>
      </c>
      <c r="AB56" s="606" t="str">
        <f>IF(ISERROR(VLOOKUP(AJ56,【入力用】個人登録票!$A$21:$P$50,5,FALSE)),"",VLOOKUP(AJ56,【入力用】個人登録票!$A$21:$P$50,5,FALSE)) &amp; IF(ISERROR(VLOOKUP(AJ56,【入力用】個人登録票!$A$59:$P$127,5,FALSE)),"",VLOOKUP(AJ56,【入力用】個人登録票!$A$59:$P$127,5,FALSE))</f>
        <v/>
      </c>
      <c r="AC56" s="649"/>
      <c r="AD56" s="607"/>
      <c r="AE56" s="644" t="str">
        <f>TEXT(IF(ISERROR(VLOOKUP(AJ56,【入力用】個人登録票!$A$21:$P$50,12,FALSE)),"",VLOOKUP(AJ56,【入力用】個人登録票!$A$21:$P$50,12,FALSE)) &amp; IF(ISERROR(VLOOKUP(AJ56,【入力用】個人登録票!$A$59:$P$127,12,FALSE)),"",VLOOKUP(AJ56,【入力用】個人登録票!$A$59:$P$127,12,FALSE)),"yyyy/m/d")</f>
        <v/>
      </c>
      <c r="AF56" s="645"/>
      <c r="AG56" s="99" t="str">
        <f t="shared" si="8"/>
        <v/>
      </c>
      <c r="AH56" s="100" t="str">
        <f>IF(ISERROR(VLOOKUP(AJ56,【入力用】個人登録票!$A$21:$Q$50,17,FALSE)),"",VLOOKUP(AJ56,【入力用】個人登録票!$A$21:$Q$50,17,FALSE)) &amp; IF(ISERROR(VLOOKUP(AJ56,【入力用】個人登録票!$A$59:$Q$127,17,FALSE)),"",VLOOKUP(AJ56,【入力用】個人登録票!$A$59:$Q$127,17,FALSE))</f>
        <v/>
      </c>
      <c r="AI56" s="80" t="str">
        <f>IF(ISERROR(VLOOKUP(AJ56,【入力用】個人登録票!$A$21:$P$50,16,FALSE)),"",VLOOKUP(AJ56,【入力用】個人登録票!$A$21:$P$50,16,FALSE)) &amp; IF(ISERROR(VLOOKUP(AJ56,【入力用】個人登録票!$A$59:$P$127,16,FALSE)),"",VLOOKUP(AJ56,【入力用】個人登録票!$A$59:$P$127,16,FALSE))</f>
        <v/>
      </c>
      <c r="AJ56" s="101" t="s">
        <v>410</v>
      </c>
      <c r="AK56" s="102" t="str">
        <f>IF(ISERROR(VLOOKUP(AJ56,#REF!,18,FALSE)),"",VLOOKUP(AJ56,#REF!,18,FALSE)) &amp; IF(ISERROR(VLOOKUP(AJ56,#REF!,18,FALSE)),"",VLOOKUP(AJ56,#REF!,18,FALSE))</f>
        <v/>
      </c>
    </row>
    <row r="57" spans="1:37" ht="27" customHeight="1">
      <c r="A57" s="75" t="s">
        <v>470</v>
      </c>
      <c r="B57" s="81" t="str">
        <f>IF(ISERROR(VLOOKUP(A57,#REF!,18,FALSE)),"",VLOOKUP(A57,#REF!,18,FALSE)) &amp; IF(ISERROR(VLOOKUP(A57,#REF!,18,FALSE)),"",VLOOKUP(A57,#REF!,18,FALSE))</f>
        <v/>
      </c>
      <c r="C57" s="755" t="str">
        <f>IF(ISERROR(VLOOKUP(A57,【入力用】個人登録票!$A$21:$P$50,2,FALSE)),"",VLOOKUP(A57,【入力用】個人登録票!$A$21:$P$50,2,FALSE)) &amp; IF(ISERROR(VLOOKUP(A57,【入力用】個人登録票!$A$59:$P$127,2,FALSE)),"",VLOOKUP(A57,【入力用】個人登録票!$A$59:$P$127,2,FALSE))</f>
        <v/>
      </c>
      <c r="D57" s="756"/>
      <c r="E57" s="623" t="str">
        <f>IF(ISERROR(VLOOKUP(A57,【入力用】個人登録票!$A$21:$P$50,5,FALSE)),"",VLOOKUP(A57,【入力用】個人登録票!$A$21:$P$50,5,FALSE)) &amp; IF(ISERROR(VLOOKUP(A57,【入力用】個人登録票!$A$59:$P$127,5,FALSE)),"",VLOOKUP(A57,【入力用】個人登録票!$A$59:$P$127,5,FALSE))</f>
        <v/>
      </c>
      <c r="F57" s="607"/>
      <c r="G57" s="754" t="str">
        <f>TEXT(IF(ISERROR(VLOOKUP(A57,【入力用】個人登録票!$A$21:$P$50,12,FALSE)),"",VLOOKUP(A57,【入力用】個人登録票!$A$21:$P$50,12,FALSE)) &amp; IF(ISERROR(VLOOKUP(A57,【入力用】個人登録票!$A$59:$P$127,12,FALSE)),"",VLOOKUP(A57,【入力用】個人登録票!$A$59:$P$127,12,FALSE)),"yyyy/m/d")</f>
        <v/>
      </c>
      <c r="H57" s="754"/>
      <c r="I57" s="754" t="str">
        <f t="shared" si="7"/>
        <v/>
      </c>
      <c r="J57" s="754"/>
      <c r="K57" s="754"/>
      <c r="L57" s="754"/>
      <c r="M57" s="754"/>
      <c r="N57" s="754"/>
      <c r="O57" s="783" t="str">
        <f>IF(ISERROR(VLOOKUP(A57,【入力用】個人登録票!$A$21:$Q$50,17,FALSE)),"",VLOOKUP(A57,【入力用】個人登録票!$A$21:$Q$50,17,FALSE)) &amp; IF(ISERROR(VLOOKUP(A57,【入力用】個人登録票!$A$59:$Q$127,17,FALSE)),"",VLOOKUP(A57,【入力用】個人登録票!$A$59:$Q$127,17,FALSE))</f>
        <v/>
      </c>
      <c r="P57" s="647"/>
      <c r="Q57" s="647"/>
      <c r="R57" s="647"/>
      <c r="S57" s="647"/>
      <c r="T57" s="647"/>
      <c r="U57" s="647"/>
      <c r="V57" s="648"/>
      <c r="W57" s="765" t="str">
        <f>IF(ISERROR(VLOOKUP(A57,【入力用】個人登録票!$A$21:$P$50,16,FALSE)),"",VLOOKUP(A57,【入力用】個人登録票!$A$21:$P$50,16,FALSE)) &amp; IF(ISERROR(VLOOKUP(A57,【入力用】個人登録票!$A$59:$P$127,16,FALSE)),"",VLOOKUP(A57,【入力用】個人登録票!$A$59:$P$127,16,FALSE))</f>
        <v/>
      </c>
      <c r="X57" s="784"/>
      <c r="Y57" s="784"/>
      <c r="Z57" s="785"/>
      <c r="AA57" s="79" t="str">
        <f>IF(ISERROR(VLOOKUP(AJ57,【入力用】個人登録票!$A$21:$P$50,2,FALSE)),"",VLOOKUP(AJ57,【入力用】個人登録票!$A$21:$P$50,2,FALSE)) &amp; IF(ISERROR(VLOOKUP(AJ57,【入力用】個人登録票!$A$59:$P$127,2,FALSE)),"",VLOOKUP(AJ57,【入力用】個人登録票!$A$59:$P$127,2,FALSE))</f>
        <v/>
      </c>
      <c r="AB57" s="606" t="str">
        <f>IF(ISERROR(VLOOKUP(AJ57,【入力用】個人登録票!$A$21:$P$50,5,FALSE)),"",VLOOKUP(AJ57,【入力用】個人登録票!$A$21:$P$50,5,FALSE)) &amp; IF(ISERROR(VLOOKUP(AJ57,【入力用】個人登録票!$A$59:$P$127,5,FALSE)),"",VLOOKUP(AJ57,【入力用】個人登録票!$A$59:$P$127,5,FALSE))</f>
        <v/>
      </c>
      <c r="AC57" s="649"/>
      <c r="AD57" s="607"/>
      <c r="AE57" s="644" t="str">
        <f>TEXT(IF(ISERROR(VLOOKUP(AJ57,【入力用】個人登録票!$A$21:$P$50,12,FALSE)),"",VLOOKUP(AJ57,【入力用】個人登録票!$A$21:$P$50,12,FALSE)) &amp; IF(ISERROR(VLOOKUP(AJ57,【入力用】個人登録票!$A$59:$P$127,12,FALSE)),"",VLOOKUP(AJ57,【入力用】個人登録票!$A$59:$P$127,12,FALSE)),"yyyy/m/d")</f>
        <v/>
      </c>
      <c r="AF57" s="645"/>
      <c r="AG57" s="99" t="str">
        <f t="shared" si="8"/>
        <v/>
      </c>
      <c r="AH57" s="100" t="str">
        <f>IF(ISERROR(VLOOKUP(AJ57,【入力用】個人登録票!$A$21:$Q$50,17,FALSE)),"",VLOOKUP(AJ57,【入力用】個人登録票!$A$21:$Q$50,17,FALSE)) &amp; IF(ISERROR(VLOOKUP(AJ57,【入力用】個人登録票!$A$59:$Q$127,17,FALSE)),"",VLOOKUP(AJ57,【入力用】個人登録票!$A$59:$Q$127,17,FALSE))</f>
        <v/>
      </c>
      <c r="AI57" s="80" t="str">
        <f>IF(ISERROR(VLOOKUP(AJ57,【入力用】個人登録票!$A$21:$P$50,16,FALSE)),"",VLOOKUP(AJ57,【入力用】個人登録票!$A$21:$P$50,16,FALSE)) &amp; IF(ISERROR(VLOOKUP(AJ57,【入力用】個人登録票!$A$59:$P$127,16,FALSE)),"",VLOOKUP(AJ57,【入力用】個人登録票!$A$59:$P$127,16,FALSE))</f>
        <v/>
      </c>
      <c r="AJ57" s="101" t="s">
        <v>411</v>
      </c>
      <c r="AK57" s="102" t="str">
        <f>IF(ISERROR(VLOOKUP(AJ57,#REF!,18,FALSE)),"",VLOOKUP(AJ57,#REF!,18,FALSE)) &amp; IF(ISERROR(VLOOKUP(AJ57,#REF!,18,FALSE)),"",VLOOKUP(AJ57,#REF!,18,FALSE))</f>
        <v/>
      </c>
    </row>
    <row r="58" spans="1:37" ht="27" customHeight="1">
      <c r="A58" s="75" t="s">
        <v>467</v>
      </c>
      <c r="B58" s="81" t="str">
        <f>IF(ISERROR(VLOOKUP(A58,#REF!,18,FALSE)),"",VLOOKUP(A58,#REF!,18,FALSE)) &amp; IF(ISERROR(VLOOKUP(A58,#REF!,18,FALSE)),"",VLOOKUP(A58,#REF!,18,FALSE))</f>
        <v/>
      </c>
      <c r="C58" s="755" t="str">
        <f>IF(ISERROR(VLOOKUP(A58,【入力用】個人登録票!$A$21:$P$50,2,FALSE)),"",VLOOKUP(A58,【入力用】個人登録票!$A$21:$P$50,2,FALSE)) &amp; IF(ISERROR(VLOOKUP(A58,【入力用】個人登録票!$A$59:$P$127,2,FALSE)),"",VLOOKUP(A58,【入力用】個人登録票!$A$59:$P$127,2,FALSE))</f>
        <v/>
      </c>
      <c r="D58" s="756"/>
      <c r="E58" s="623" t="str">
        <f>IF(ISERROR(VLOOKUP(A58,【入力用】個人登録票!$A$21:$P$50,5,FALSE)),"",VLOOKUP(A58,【入力用】個人登録票!$A$21:$P$50,5,FALSE)) &amp; IF(ISERROR(VLOOKUP(A58,【入力用】個人登録票!$A$59:$P$127,5,FALSE)),"",VLOOKUP(A58,【入力用】個人登録票!$A$59:$P$127,5,FALSE))</f>
        <v/>
      </c>
      <c r="F58" s="607"/>
      <c r="G58" s="754" t="str">
        <f>TEXT(IF(ISERROR(VLOOKUP(A58,【入力用】個人登録票!$A$21:$P$50,12,FALSE)),"",VLOOKUP(A58,【入力用】個人登録票!$A$21:$P$50,12,FALSE)) &amp; IF(ISERROR(VLOOKUP(A58,【入力用】個人登録票!$A$59:$P$127,12,FALSE)),"",VLOOKUP(A58,【入力用】個人登録票!$A$59:$P$127,12,FALSE)),"yyyy/m/d")</f>
        <v/>
      </c>
      <c r="H58" s="754"/>
      <c r="I58" s="754" t="str">
        <f t="shared" si="7"/>
        <v/>
      </c>
      <c r="J58" s="754"/>
      <c r="K58" s="754"/>
      <c r="L58" s="754"/>
      <c r="M58" s="754"/>
      <c r="N58" s="754"/>
      <c r="O58" s="783" t="str">
        <f>IF(ISERROR(VLOOKUP(A58,【入力用】個人登録票!$A$21:$Q$50,17,FALSE)),"",VLOOKUP(A58,【入力用】個人登録票!$A$21:$Q$50,17,FALSE)) &amp; IF(ISERROR(VLOOKUP(A58,【入力用】個人登録票!$A$59:$Q$127,17,FALSE)),"",VLOOKUP(A58,【入力用】個人登録票!$A$59:$Q$127,17,FALSE))</f>
        <v/>
      </c>
      <c r="P58" s="647"/>
      <c r="Q58" s="647"/>
      <c r="R58" s="647"/>
      <c r="S58" s="647"/>
      <c r="T58" s="647"/>
      <c r="U58" s="647"/>
      <c r="V58" s="648"/>
      <c r="W58" s="765" t="str">
        <f>IF(ISERROR(VLOOKUP(A58,【入力用】個人登録票!$A$21:$P$50,16,FALSE)),"",VLOOKUP(A58,【入力用】個人登録票!$A$21:$P$50,16,FALSE)) &amp; IF(ISERROR(VLOOKUP(A58,【入力用】個人登録票!$A$59:$P$127,16,FALSE)),"",VLOOKUP(A58,【入力用】個人登録票!$A$59:$P$127,16,FALSE))</f>
        <v/>
      </c>
      <c r="X58" s="784"/>
      <c r="Y58" s="784"/>
      <c r="Z58" s="785"/>
      <c r="AA58" s="79" t="str">
        <f>IF(ISERROR(VLOOKUP(AJ58,【入力用】個人登録票!$A$21:$P$50,2,FALSE)),"",VLOOKUP(AJ58,【入力用】個人登録票!$A$21:$P$50,2,FALSE)) &amp; IF(ISERROR(VLOOKUP(AJ58,【入力用】個人登録票!$A$59:$P$127,2,FALSE)),"",VLOOKUP(AJ58,【入力用】個人登録票!$A$59:$P$127,2,FALSE))</f>
        <v/>
      </c>
      <c r="AB58" s="606" t="str">
        <f>IF(ISERROR(VLOOKUP(AJ58,【入力用】個人登録票!$A$21:$P$50,5,FALSE)),"",VLOOKUP(AJ58,【入力用】個人登録票!$A$21:$P$50,5,FALSE)) &amp; IF(ISERROR(VLOOKUP(AJ58,【入力用】個人登録票!$A$59:$P$127,5,FALSE)),"",VLOOKUP(AJ58,【入力用】個人登録票!$A$59:$P$127,5,FALSE))</f>
        <v/>
      </c>
      <c r="AC58" s="649"/>
      <c r="AD58" s="607"/>
      <c r="AE58" s="644" t="str">
        <f>TEXT(IF(ISERROR(VLOOKUP(AJ58,【入力用】個人登録票!$A$21:$P$50,12,FALSE)),"",VLOOKUP(AJ58,【入力用】個人登録票!$A$21:$P$50,12,FALSE)) &amp; IF(ISERROR(VLOOKUP(AJ58,【入力用】個人登録票!$A$59:$P$127,12,FALSE)),"",VLOOKUP(AJ58,【入力用】個人登録票!$A$59:$P$127,12,FALSE)),"yyyy/m/d")</f>
        <v/>
      </c>
      <c r="AF58" s="645"/>
      <c r="AG58" s="99" t="str">
        <f t="shared" si="8"/>
        <v/>
      </c>
      <c r="AH58" s="100" t="str">
        <f>IF(ISERROR(VLOOKUP(AJ58,【入力用】個人登録票!$A$21:$Q$50,17,FALSE)),"",VLOOKUP(AJ58,【入力用】個人登録票!$A$21:$Q$50,17,FALSE)) &amp; IF(ISERROR(VLOOKUP(AJ58,【入力用】個人登録票!$A$59:$Q$127,17,FALSE)),"",VLOOKUP(AJ58,【入力用】個人登録票!$A$59:$Q$127,17,FALSE))</f>
        <v/>
      </c>
      <c r="AI58" s="80" t="str">
        <f>IF(ISERROR(VLOOKUP(AJ58,【入力用】個人登録票!$A$21:$P$50,16,FALSE)),"",VLOOKUP(AJ58,【入力用】個人登録票!$A$21:$P$50,16,FALSE)) &amp; IF(ISERROR(VLOOKUP(AJ58,【入力用】個人登録票!$A$59:$P$127,16,FALSE)),"",VLOOKUP(AJ58,【入力用】個人登録票!$A$59:$P$127,16,FALSE))</f>
        <v/>
      </c>
      <c r="AJ58" s="101" t="s">
        <v>412</v>
      </c>
      <c r="AK58" s="102" t="str">
        <f>IF(ISERROR(VLOOKUP(AJ58,#REF!,18,FALSE)),"",VLOOKUP(AJ58,#REF!,18,FALSE)) &amp; IF(ISERROR(VLOOKUP(AJ58,#REF!,18,FALSE)),"",VLOOKUP(AJ58,#REF!,18,FALSE))</f>
        <v/>
      </c>
    </row>
    <row r="59" spans="1:37" ht="27" customHeight="1">
      <c r="A59" s="75" t="s">
        <v>196</v>
      </c>
      <c r="B59" s="81" t="str">
        <f>IF(ISERROR(VLOOKUP(A59,#REF!,18,FALSE)),"",VLOOKUP(A59,#REF!,18,FALSE)) &amp; IF(ISERROR(VLOOKUP(A59,#REF!,18,FALSE)),"",VLOOKUP(A59,#REF!,18,FALSE))</f>
        <v/>
      </c>
      <c r="C59" s="755" t="str">
        <f>IF(ISERROR(VLOOKUP(A59,【入力用】個人登録票!$A$21:$P$50,2,FALSE)),"",VLOOKUP(A59,【入力用】個人登録票!$A$21:$P$50,2,FALSE)) &amp; IF(ISERROR(VLOOKUP(A59,【入力用】個人登録票!$A$59:$P$127,2,FALSE)),"",VLOOKUP(A59,【入力用】個人登録票!$A$59:$P$127,2,FALSE))</f>
        <v/>
      </c>
      <c r="D59" s="756"/>
      <c r="E59" s="623" t="str">
        <f>IF(ISERROR(VLOOKUP(A59,【入力用】個人登録票!$A$21:$P$50,5,FALSE)),"",VLOOKUP(A59,【入力用】個人登録票!$A$21:$P$50,5,FALSE)) &amp; IF(ISERROR(VLOOKUP(A59,【入力用】個人登録票!$A$59:$P$127,5,FALSE)),"",VLOOKUP(A59,【入力用】個人登録票!$A$59:$P$127,5,FALSE))</f>
        <v/>
      </c>
      <c r="F59" s="607"/>
      <c r="G59" s="754" t="str">
        <f>TEXT(IF(ISERROR(VLOOKUP(A59,【入力用】個人登録票!$A$21:$P$50,12,FALSE)),"",VLOOKUP(A59,【入力用】個人登録票!$A$21:$P$50,12,FALSE)) &amp; IF(ISERROR(VLOOKUP(A59,【入力用】個人登録票!$A$59:$P$127,12,FALSE)),"",VLOOKUP(A59,【入力用】個人登録票!$A$59:$P$127,12,FALSE)),"yyyy/m/d")</f>
        <v/>
      </c>
      <c r="H59" s="754"/>
      <c r="I59" s="754" t="str">
        <f t="shared" si="7"/>
        <v/>
      </c>
      <c r="J59" s="754"/>
      <c r="K59" s="754"/>
      <c r="L59" s="754"/>
      <c r="M59" s="754"/>
      <c r="N59" s="754"/>
      <c r="O59" s="783" t="str">
        <f>IF(ISERROR(VLOOKUP(A59,【入力用】個人登録票!$A$21:$Q$50,17,FALSE)),"",VLOOKUP(A59,【入力用】個人登録票!$A$21:$Q$50,17,FALSE)) &amp; IF(ISERROR(VLOOKUP(A59,【入力用】個人登録票!$A$59:$Q$127,17,FALSE)),"",VLOOKUP(A59,【入力用】個人登録票!$A$59:$Q$127,17,FALSE))</f>
        <v/>
      </c>
      <c r="P59" s="647"/>
      <c r="Q59" s="647"/>
      <c r="R59" s="647"/>
      <c r="S59" s="647"/>
      <c r="T59" s="647"/>
      <c r="U59" s="647"/>
      <c r="V59" s="648"/>
      <c r="W59" s="765" t="str">
        <f>IF(ISERROR(VLOOKUP(A59,【入力用】個人登録票!$A$21:$P$50,16,FALSE)),"",VLOOKUP(A59,【入力用】個人登録票!$A$21:$P$50,16,FALSE)) &amp; IF(ISERROR(VLOOKUP(A59,【入力用】個人登録票!$A$59:$P$127,16,FALSE)),"",VLOOKUP(A59,【入力用】個人登録票!$A$59:$P$127,16,FALSE))</f>
        <v/>
      </c>
      <c r="X59" s="784"/>
      <c r="Y59" s="784"/>
      <c r="Z59" s="785"/>
      <c r="AA59" s="79" t="str">
        <f>IF(ISERROR(VLOOKUP(AJ59,【入力用】個人登録票!$A$21:$P$50,2,FALSE)),"",VLOOKUP(AJ59,【入力用】個人登録票!$A$21:$P$50,2,FALSE)) &amp; IF(ISERROR(VLOOKUP(AJ59,【入力用】個人登録票!$A$59:$P$127,2,FALSE)),"",VLOOKUP(AJ59,【入力用】個人登録票!$A$59:$P$127,2,FALSE))</f>
        <v/>
      </c>
      <c r="AB59" s="606" t="str">
        <f>IF(ISERROR(VLOOKUP(AJ59,【入力用】個人登録票!$A$21:$P$50,5,FALSE)),"",VLOOKUP(AJ59,【入力用】個人登録票!$A$21:$P$50,5,FALSE)) &amp; IF(ISERROR(VLOOKUP(AJ59,【入力用】個人登録票!$A$59:$P$127,5,FALSE)),"",VLOOKUP(AJ59,【入力用】個人登録票!$A$59:$P$127,5,FALSE))</f>
        <v/>
      </c>
      <c r="AC59" s="649"/>
      <c r="AD59" s="607"/>
      <c r="AE59" s="644" t="str">
        <f>TEXT(IF(ISERROR(VLOOKUP(AJ59,【入力用】個人登録票!$A$21:$P$50,12,FALSE)),"",VLOOKUP(AJ59,【入力用】個人登録票!$A$21:$P$50,12,FALSE)) &amp; IF(ISERROR(VLOOKUP(AJ59,【入力用】個人登録票!$A$59:$P$127,12,FALSE)),"",VLOOKUP(AJ59,【入力用】個人登録票!$A$59:$P$127,12,FALSE)),"yyyy/m/d")</f>
        <v/>
      </c>
      <c r="AF59" s="645"/>
      <c r="AG59" s="99" t="str">
        <f t="shared" si="8"/>
        <v/>
      </c>
      <c r="AH59" s="100" t="str">
        <f>IF(ISERROR(VLOOKUP(AJ59,【入力用】個人登録票!$A$21:$Q$50,17,FALSE)),"",VLOOKUP(AJ59,【入力用】個人登録票!$A$21:$Q$50,17,FALSE)) &amp; IF(ISERROR(VLOOKUP(AJ59,【入力用】個人登録票!$A$59:$Q$127,17,FALSE)),"",VLOOKUP(AJ59,【入力用】個人登録票!$A$59:$Q$127,17,FALSE))</f>
        <v/>
      </c>
      <c r="AI59" s="80" t="str">
        <f>IF(ISERROR(VLOOKUP(AJ59,【入力用】個人登録票!$A$21:$P$50,16,FALSE)),"",VLOOKUP(AJ59,【入力用】個人登録票!$A$21:$P$50,16,FALSE)) &amp; IF(ISERROR(VLOOKUP(AJ59,【入力用】個人登録票!$A$59:$P$127,16,FALSE)),"",VLOOKUP(AJ59,【入力用】個人登録票!$A$59:$P$127,16,FALSE))</f>
        <v/>
      </c>
      <c r="AJ59" s="101" t="s">
        <v>413</v>
      </c>
      <c r="AK59" s="102" t="str">
        <f>IF(ISERROR(VLOOKUP(AJ59,#REF!,18,FALSE)),"",VLOOKUP(AJ59,#REF!,18,FALSE)) &amp; IF(ISERROR(VLOOKUP(AJ59,#REF!,18,FALSE)),"",VLOOKUP(AJ59,#REF!,18,FALSE))</f>
        <v/>
      </c>
    </row>
    <row r="60" spans="1:37" ht="27" customHeight="1">
      <c r="A60" s="75" t="s">
        <v>197</v>
      </c>
      <c r="B60" s="81" t="str">
        <f>IF(ISERROR(VLOOKUP(A60,#REF!,18,FALSE)),"",VLOOKUP(A60,#REF!,18,FALSE)) &amp; IF(ISERROR(VLOOKUP(A60,#REF!,18,FALSE)),"",VLOOKUP(A60,#REF!,18,FALSE))</f>
        <v/>
      </c>
      <c r="C60" s="755" t="str">
        <f>IF(ISERROR(VLOOKUP(A60,【入力用】個人登録票!$A$21:$P$50,2,FALSE)),"",VLOOKUP(A60,【入力用】個人登録票!$A$21:$P$50,2,FALSE)) &amp; IF(ISERROR(VLOOKUP(A60,【入力用】個人登録票!$A$59:$P$127,2,FALSE)),"",VLOOKUP(A60,【入力用】個人登録票!$A$59:$P$127,2,FALSE))</f>
        <v/>
      </c>
      <c r="D60" s="756"/>
      <c r="E60" s="623" t="str">
        <f>IF(ISERROR(VLOOKUP(A60,【入力用】個人登録票!$A$21:$P$50,5,FALSE)),"",VLOOKUP(A60,【入力用】個人登録票!$A$21:$P$50,5,FALSE)) &amp; IF(ISERROR(VLOOKUP(A60,【入力用】個人登録票!$A$59:$P$127,5,FALSE)),"",VLOOKUP(A60,【入力用】個人登録票!$A$59:$P$127,5,FALSE))</f>
        <v/>
      </c>
      <c r="F60" s="607"/>
      <c r="G60" s="754" t="str">
        <f>TEXT(IF(ISERROR(VLOOKUP(A60,【入力用】個人登録票!$A$21:$P$50,12,FALSE)),"",VLOOKUP(A60,【入力用】個人登録票!$A$21:$P$50,12,FALSE)) &amp; IF(ISERROR(VLOOKUP(A60,【入力用】個人登録票!$A$59:$P$127,12,FALSE)),"",VLOOKUP(A60,【入力用】個人登録票!$A$59:$P$127,12,FALSE)),"yyyy/m/d")</f>
        <v/>
      </c>
      <c r="H60" s="754"/>
      <c r="I60" s="754" t="str">
        <f t="shared" si="7"/>
        <v/>
      </c>
      <c r="J60" s="754"/>
      <c r="K60" s="754"/>
      <c r="L60" s="754"/>
      <c r="M60" s="754"/>
      <c r="N60" s="754"/>
      <c r="O60" s="783" t="str">
        <f>IF(ISERROR(VLOOKUP(A60,【入力用】個人登録票!$A$21:$Q$50,17,FALSE)),"",VLOOKUP(A60,【入力用】個人登録票!$A$21:$Q$50,17,FALSE)) &amp; IF(ISERROR(VLOOKUP(A60,【入力用】個人登録票!$A$59:$Q$127,17,FALSE)),"",VLOOKUP(A60,【入力用】個人登録票!$A$59:$Q$127,17,FALSE))</f>
        <v/>
      </c>
      <c r="P60" s="647"/>
      <c r="Q60" s="647"/>
      <c r="R60" s="647"/>
      <c r="S60" s="647"/>
      <c r="T60" s="647"/>
      <c r="U60" s="647"/>
      <c r="V60" s="648"/>
      <c r="W60" s="765" t="str">
        <f>IF(ISERROR(VLOOKUP(A60,【入力用】個人登録票!$A$21:$P$50,16,FALSE)),"",VLOOKUP(A60,【入力用】個人登録票!$A$21:$P$50,16,FALSE)) &amp; IF(ISERROR(VLOOKUP(A60,【入力用】個人登録票!$A$59:$P$127,16,FALSE)),"",VLOOKUP(A60,【入力用】個人登録票!$A$59:$P$127,16,FALSE))</f>
        <v/>
      </c>
      <c r="X60" s="784"/>
      <c r="Y60" s="784"/>
      <c r="Z60" s="785"/>
      <c r="AA60" s="79" t="str">
        <f>IF(ISERROR(VLOOKUP(AJ60,【入力用】個人登録票!$A$21:$P$50,2,FALSE)),"",VLOOKUP(AJ60,【入力用】個人登録票!$A$21:$P$50,2,FALSE)) &amp; IF(ISERROR(VLOOKUP(AJ60,【入力用】個人登録票!$A$59:$P$127,2,FALSE)),"",VLOOKUP(AJ60,【入力用】個人登録票!$A$59:$P$127,2,FALSE))</f>
        <v/>
      </c>
      <c r="AB60" s="606" t="str">
        <f>IF(ISERROR(VLOOKUP(AJ60,【入力用】個人登録票!$A$21:$P$50,5,FALSE)),"",VLOOKUP(AJ60,【入力用】個人登録票!$A$21:$P$50,5,FALSE)) &amp; IF(ISERROR(VLOOKUP(AJ60,【入力用】個人登録票!$A$59:$P$127,5,FALSE)),"",VLOOKUP(AJ60,【入力用】個人登録票!$A$59:$P$127,5,FALSE))</f>
        <v/>
      </c>
      <c r="AC60" s="649"/>
      <c r="AD60" s="607"/>
      <c r="AE60" s="644" t="str">
        <f>TEXT(IF(ISERROR(VLOOKUP(AJ60,【入力用】個人登録票!$A$21:$P$50,12,FALSE)),"",VLOOKUP(AJ60,【入力用】個人登録票!$A$21:$P$50,12,FALSE)) &amp; IF(ISERROR(VLOOKUP(AJ60,【入力用】個人登録票!$A$59:$P$127,12,FALSE)),"",VLOOKUP(AJ60,【入力用】個人登録票!$A$59:$P$127,12,FALSE)),"yyyy/m/d")</f>
        <v/>
      </c>
      <c r="AF60" s="645"/>
      <c r="AG60" s="99" t="str">
        <f t="shared" si="8"/>
        <v/>
      </c>
      <c r="AH60" s="100" t="str">
        <f>IF(ISERROR(VLOOKUP(AJ60,【入力用】個人登録票!$A$21:$Q$50,17,FALSE)),"",VLOOKUP(AJ60,【入力用】個人登録票!$A$21:$Q$50,17,FALSE)) &amp; IF(ISERROR(VLOOKUP(AJ60,【入力用】個人登録票!$A$59:$Q$127,17,FALSE)),"",VLOOKUP(AJ60,【入力用】個人登録票!$A$59:$Q$127,17,FALSE))</f>
        <v/>
      </c>
      <c r="AI60" s="80" t="str">
        <f>IF(ISERROR(VLOOKUP(AJ60,【入力用】個人登録票!$A$21:$P$50,16,FALSE)),"",VLOOKUP(AJ60,【入力用】個人登録票!$A$21:$P$50,16,FALSE)) &amp; IF(ISERROR(VLOOKUP(AJ60,【入力用】個人登録票!$A$59:$P$127,16,FALSE)),"",VLOOKUP(AJ60,【入力用】個人登録票!$A$59:$P$127,16,FALSE))</f>
        <v/>
      </c>
      <c r="AJ60" s="101" t="s">
        <v>414</v>
      </c>
      <c r="AK60" s="102" t="str">
        <f>IF(ISERROR(VLOOKUP(AJ60,#REF!,18,FALSE)),"",VLOOKUP(AJ60,#REF!,18,FALSE)) &amp; IF(ISERROR(VLOOKUP(AJ60,#REF!,18,FALSE)),"",VLOOKUP(AJ60,#REF!,18,FALSE))</f>
        <v/>
      </c>
    </row>
    <row r="61" spans="1:37" ht="27" customHeight="1">
      <c r="A61" s="75" t="s">
        <v>471</v>
      </c>
      <c r="B61" s="81" t="str">
        <f>IF(ISERROR(VLOOKUP(A61,#REF!,18,FALSE)),"",VLOOKUP(A61,#REF!,18,FALSE)) &amp; IF(ISERROR(VLOOKUP(A61,#REF!,18,FALSE)),"",VLOOKUP(A61,#REF!,18,FALSE))</f>
        <v/>
      </c>
      <c r="C61" s="755" t="str">
        <f>IF(ISERROR(VLOOKUP(A61,【入力用】個人登録票!$A$21:$P$50,2,FALSE)),"",VLOOKUP(A61,【入力用】個人登録票!$A$21:$P$50,2,FALSE)) &amp; IF(ISERROR(VLOOKUP(A61,【入力用】個人登録票!$A$59:$P$127,2,FALSE)),"",VLOOKUP(A61,【入力用】個人登録票!$A$59:$P$127,2,FALSE))</f>
        <v/>
      </c>
      <c r="D61" s="756"/>
      <c r="E61" s="623" t="str">
        <f>IF(ISERROR(VLOOKUP(A61,【入力用】個人登録票!$A$21:$P$50,5,FALSE)),"",VLOOKUP(A61,【入力用】個人登録票!$A$21:$P$50,5,FALSE)) &amp; IF(ISERROR(VLOOKUP(A61,【入力用】個人登録票!$A$59:$P$127,5,FALSE)),"",VLOOKUP(A61,【入力用】個人登録票!$A$59:$P$127,5,FALSE))</f>
        <v/>
      </c>
      <c r="F61" s="607"/>
      <c r="G61" s="754" t="str">
        <f>TEXT(IF(ISERROR(VLOOKUP(A61,【入力用】個人登録票!$A$21:$P$50,12,FALSE)),"",VLOOKUP(A61,【入力用】個人登録票!$A$21:$P$50,12,FALSE)) &amp; IF(ISERROR(VLOOKUP(A61,【入力用】個人登録票!$A$59:$P$127,12,FALSE)),"",VLOOKUP(A61,【入力用】個人登録票!$A$59:$P$127,12,FALSE)),"yyyy/m/d")</f>
        <v/>
      </c>
      <c r="H61" s="754"/>
      <c r="I61" s="754" t="str">
        <f t="shared" si="7"/>
        <v/>
      </c>
      <c r="J61" s="754"/>
      <c r="K61" s="754"/>
      <c r="L61" s="754"/>
      <c r="M61" s="754"/>
      <c r="N61" s="754"/>
      <c r="O61" s="783" t="str">
        <f>IF(ISERROR(VLOOKUP(A61,【入力用】個人登録票!$A$21:$Q$50,17,FALSE)),"",VLOOKUP(A61,【入力用】個人登録票!$A$21:$Q$50,17,FALSE)) &amp; IF(ISERROR(VLOOKUP(A61,【入力用】個人登録票!$A$59:$Q$127,17,FALSE)),"",VLOOKUP(A61,【入力用】個人登録票!$A$59:$Q$127,17,FALSE))</f>
        <v/>
      </c>
      <c r="P61" s="647"/>
      <c r="Q61" s="647"/>
      <c r="R61" s="647"/>
      <c r="S61" s="647"/>
      <c r="T61" s="647"/>
      <c r="U61" s="647"/>
      <c r="V61" s="648"/>
      <c r="W61" s="765" t="str">
        <f>IF(ISERROR(VLOOKUP(A61,【入力用】個人登録票!$A$21:$P$50,16,FALSE)),"",VLOOKUP(A61,【入力用】個人登録票!$A$21:$P$50,16,FALSE)) &amp; IF(ISERROR(VLOOKUP(A61,【入力用】個人登録票!$A$59:$P$127,16,FALSE)),"",VLOOKUP(A61,【入力用】個人登録票!$A$59:$P$127,16,FALSE))</f>
        <v/>
      </c>
      <c r="X61" s="784"/>
      <c r="Y61" s="784"/>
      <c r="Z61" s="785"/>
      <c r="AA61" s="79" t="str">
        <f>IF(ISERROR(VLOOKUP(AJ61,【入力用】個人登録票!$A$21:$P$50,2,FALSE)),"",VLOOKUP(AJ61,【入力用】個人登録票!$A$21:$P$50,2,FALSE)) &amp; IF(ISERROR(VLOOKUP(AJ61,【入力用】個人登録票!$A$59:$P$127,2,FALSE)),"",VLOOKUP(AJ61,【入力用】個人登録票!$A$59:$P$127,2,FALSE))</f>
        <v/>
      </c>
      <c r="AB61" s="606" t="str">
        <f>IF(ISERROR(VLOOKUP(AJ61,【入力用】個人登録票!$A$21:$P$50,5,FALSE)),"",VLOOKUP(AJ61,【入力用】個人登録票!$A$21:$P$50,5,FALSE)) &amp; IF(ISERROR(VLOOKUP(AJ61,【入力用】個人登録票!$A$59:$P$127,5,FALSE)),"",VLOOKUP(AJ61,【入力用】個人登録票!$A$59:$P$127,5,FALSE))</f>
        <v/>
      </c>
      <c r="AC61" s="649"/>
      <c r="AD61" s="607"/>
      <c r="AE61" s="644" t="str">
        <f>TEXT(IF(ISERROR(VLOOKUP(AJ61,【入力用】個人登録票!$A$21:$P$50,12,FALSE)),"",VLOOKUP(AJ61,【入力用】個人登録票!$A$21:$P$50,12,FALSE)) &amp; IF(ISERROR(VLOOKUP(AJ61,【入力用】個人登録票!$A$59:$P$127,12,FALSE)),"",VLOOKUP(AJ61,【入力用】個人登録票!$A$59:$P$127,12,FALSE)),"yyyy/m/d")</f>
        <v/>
      </c>
      <c r="AF61" s="645"/>
      <c r="AG61" s="99" t="str">
        <f t="shared" si="8"/>
        <v/>
      </c>
      <c r="AH61" s="100" t="str">
        <f>IF(ISERROR(VLOOKUP(AJ61,【入力用】個人登録票!$A$21:$Q$50,17,FALSE)),"",VLOOKUP(AJ61,【入力用】個人登録票!$A$21:$Q$50,17,FALSE)) &amp; IF(ISERROR(VLOOKUP(AJ61,【入力用】個人登録票!$A$59:$Q$127,17,FALSE)),"",VLOOKUP(AJ61,【入力用】個人登録票!$A$59:$Q$127,17,FALSE))</f>
        <v/>
      </c>
      <c r="AI61" s="80" t="str">
        <f>IF(ISERROR(VLOOKUP(AJ61,【入力用】個人登録票!$A$21:$P$50,16,FALSE)),"",VLOOKUP(AJ61,【入力用】個人登録票!$A$21:$P$50,16,FALSE)) &amp; IF(ISERROR(VLOOKUP(AJ61,【入力用】個人登録票!$A$59:$P$127,16,FALSE)),"",VLOOKUP(AJ61,【入力用】個人登録票!$A$59:$P$127,16,FALSE))</f>
        <v/>
      </c>
      <c r="AJ61" s="101" t="s">
        <v>415</v>
      </c>
      <c r="AK61" s="102" t="str">
        <f>IF(ISERROR(VLOOKUP(AJ61,#REF!,18,FALSE)),"",VLOOKUP(AJ61,#REF!,18,FALSE)) &amp; IF(ISERROR(VLOOKUP(AJ61,#REF!,18,FALSE)),"",VLOOKUP(AJ61,#REF!,18,FALSE))</f>
        <v/>
      </c>
    </row>
    <row r="62" spans="1:37" ht="27" customHeight="1">
      <c r="A62" s="75" t="s">
        <v>472</v>
      </c>
      <c r="B62" s="81" t="str">
        <f>IF(ISERROR(VLOOKUP(A62,#REF!,18,FALSE)),"",VLOOKUP(A62,#REF!,18,FALSE)) &amp; IF(ISERROR(VLOOKUP(A62,#REF!,18,FALSE)),"",VLOOKUP(A62,#REF!,18,FALSE))</f>
        <v/>
      </c>
      <c r="C62" s="755" t="str">
        <f>IF(ISERROR(VLOOKUP(A62,【入力用】個人登録票!$A$21:$P$50,2,FALSE)),"",VLOOKUP(A62,【入力用】個人登録票!$A$21:$P$50,2,FALSE)) &amp; IF(ISERROR(VLOOKUP(A62,【入力用】個人登録票!$A$59:$P$127,2,FALSE)),"",VLOOKUP(A62,【入力用】個人登録票!$A$59:$P$127,2,FALSE))</f>
        <v/>
      </c>
      <c r="D62" s="756"/>
      <c r="E62" s="623" t="str">
        <f>IF(ISERROR(VLOOKUP(A62,【入力用】個人登録票!$A$21:$P$50,5,FALSE)),"",VLOOKUP(A62,【入力用】個人登録票!$A$21:$P$50,5,FALSE)) &amp; IF(ISERROR(VLOOKUP(A62,【入力用】個人登録票!$A$59:$P$127,5,FALSE)),"",VLOOKUP(A62,【入力用】個人登録票!$A$59:$P$127,5,FALSE))</f>
        <v/>
      </c>
      <c r="F62" s="607"/>
      <c r="G62" s="754" t="str">
        <f>TEXT(IF(ISERROR(VLOOKUP(A62,【入力用】個人登録票!$A$21:$P$50,12,FALSE)),"",VLOOKUP(A62,【入力用】個人登録票!$A$21:$P$50,12,FALSE)) &amp; IF(ISERROR(VLOOKUP(A62,【入力用】個人登録票!$A$59:$P$127,12,FALSE)),"",VLOOKUP(A62,【入力用】個人登録票!$A$59:$P$127,12,FALSE)),"yyyy/m/d")</f>
        <v/>
      </c>
      <c r="H62" s="754"/>
      <c r="I62" s="754" t="str">
        <f t="shared" si="7"/>
        <v/>
      </c>
      <c r="J62" s="754"/>
      <c r="K62" s="754"/>
      <c r="L62" s="754"/>
      <c r="M62" s="754"/>
      <c r="N62" s="754"/>
      <c r="O62" s="783" t="str">
        <f>IF(ISERROR(VLOOKUP(A62,【入力用】個人登録票!$A$21:$Q$50,17,FALSE)),"",VLOOKUP(A62,【入力用】個人登録票!$A$21:$Q$50,17,FALSE)) &amp; IF(ISERROR(VLOOKUP(A62,【入力用】個人登録票!$A$59:$Q$127,17,FALSE)),"",VLOOKUP(A62,【入力用】個人登録票!$A$59:$Q$127,17,FALSE))</f>
        <v/>
      </c>
      <c r="P62" s="647"/>
      <c r="Q62" s="647"/>
      <c r="R62" s="647"/>
      <c r="S62" s="647"/>
      <c r="T62" s="647"/>
      <c r="U62" s="647"/>
      <c r="V62" s="648"/>
      <c r="W62" s="765" t="str">
        <f>IF(ISERROR(VLOOKUP(A62,【入力用】個人登録票!$A$21:$P$50,16,FALSE)),"",VLOOKUP(A62,【入力用】個人登録票!$A$21:$P$50,16,FALSE)) &amp; IF(ISERROR(VLOOKUP(A62,【入力用】個人登録票!$A$59:$P$127,16,FALSE)),"",VLOOKUP(A62,【入力用】個人登録票!$A$59:$P$127,16,FALSE))</f>
        <v/>
      </c>
      <c r="X62" s="784"/>
      <c r="Y62" s="784"/>
      <c r="Z62" s="785"/>
      <c r="AA62" s="79" t="str">
        <f>IF(ISERROR(VLOOKUP(AJ62,【入力用】個人登録票!$A$21:$P$50,2,FALSE)),"",VLOOKUP(AJ62,【入力用】個人登録票!$A$21:$P$50,2,FALSE)) &amp; IF(ISERROR(VLOOKUP(AJ62,【入力用】個人登録票!$A$59:$P$127,2,FALSE)),"",VLOOKUP(AJ62,【入力用】個人登録票!$A$59:$P$127,2,FALSE))</f>
        <v/>
      </c>
      <c r="AB62" s="606" t="str">
        <f>IF(ISERROR(VLOOKUP(AJ62,【入力用】個人登録票!$A$21:$P$50,5,FALSE)),"",VLOOKUP(AJ62,【入力用】個人登録票!$A$21:$P$50,5,FALSE)) &amp; IF(ISERROR(VLOOKUP(AJ62,【入力用】個人登録票!$A$59:$P$127,5,FALSE)),"",VLOOKUP(AJ62,【入力用】個人登録票!$A$59:$P$127,5,FALSE))</f>
        <v/>
      </c>
      <c r="AC62" s="649"/>
      <c r="AD62" s="607"/>
      <c r="AE62" s="644" t="str">
        <f>TEXT(IF(ISERROR(VLOOKUP(AJ62,【入力用】個人登録票!$A$21:$P$50,12,FALSE)),"",VLOOKUP(AJ62,【入力用】個人登録票!$A$21:$P$50,12,FALSE)) &amp; IF(ISERROR(VLOOKUP(AJ62,【入力用】個人登録票!$A$59:$P$127,12,FALSE)),"",VLOOKUP(AJ62,【入力用】個人登録票!$A$59:$P$127,12,FALSE)),"yyyy/m/d")</f>
        <v/>
      </c>
      <c r="AF62" s="645"/>
      <c r="AG62" s="99" t="str">
        <f t="shared" si="8"/>
        <v/>
      </c>
      <c r="AH62" s="100" t="str">
        <f>IF(ISERROR(VLOOKUP(AJ62,【入力用】個人登録票!$A$21:$Q$50,17,FALSE)),"",VLOOKUP(AJ62,【入力用】個人登録票!$A$21:$Q$50,17,FALSE)) &amp; IF(ISERROR(VLOOKUP(AJ62,【入力用】個人登録票!$A$59:$Q$127,17,FALSE)),"",VLOOKUP(AJ62,【入力用】個人登録票!$A$59:$Q$127,17,FALSE))</f>
        <v/>
      </c>
      <c r="AI62" s="80" t="str">
        <f>IF(ISERROR(VLOOKUP(AJ62,【入力用】個人登録票!$A$21:$P$50,16,FALSE)),"",VLOOKUP(AJ62,【入力用】個人登録票!$A$21:$P$50,16,FALSE)) &amp; IF(ISERROR(VLOOKUP(AJ62,【入力用】個人登録票!$A$59:$P$127,16,FALSE)),"",VLOOKUP(AJ62,【入力用】個人登録票!$A$59:$P$127,16,FALSE))</f>
        <v/>
      </c>
      <c r="AJ62" s="101" t="s">
        <v>416</v>
      </c>
      <c r="AK62" s="102" t="str">
        <f>IF(ISERROR(VLOOKUP(AJ62,#REF!,18,FALSE)),"",VLOOKUP(AJ62,#REF!,18,FALSE)) &amp; IF(ISERROR(VLOOKUP(AJ62,#REF!,18,FALSE)),"",VLOOKUP(AJ62,#REF!,18,FALSE))</f>
        <v/>
      </c>
    </row>
    <row r="63" spans="1:37" ht="27" customHeight="1">
      <c r="A63" s="75" t="s">
        <v>473</v>
      </c>
      <c r="B63" s="81" t="str">
        <f>IF(ISERROR(VLOOKUP(A63,#REF!,18,FALSE)),"",VLOOKUP(A63,#REF!,18,FALSE)) &amp; IF(ISERROR(VLOOKUP(A63,#REF!,18,FALSE)),"",VLOOKUP(A63,#REF!,18,FALSE))</f>
        <v/>
      </c>
      <c r="C63" s="755" t="str">
        <f>IF(ISERROR(VLOOKUP(A63,【入力用】個人登録票!$A$21:$P$50,2,FALSE)),"",VLOOKUP(A63,【入力用】個人登録票!$A$21:$P$50,2,FALSE)) &amp; IF(ISERROR(VLOOKUP(A63,【入力用】個人登録票!$A$59:$P$127,2,FALSE)),"",VLOOKUP(A63,【入力用】個人登録票!$A$59:$P$127,2,FALSE))</f>
        <v/>
      </c>
      <c r="D63" s="756"/>
      <c r="E63" s="623" t="str">
        <f>IF(ISERROR(VLOOKUP(A63,【入力用】個人登録票!$A$21:$P$50,5,FALSE)),"",VLOOKUP(A63,【入力用】個人登録票!$A$21:$P$50,5,FALSE)) &amp; IF(ISERROR(VLOOKUP(A63,【入力用】個人登録票!$A$59:$P$127,5,FALSE)),"",VLOOKUP(A63,【入力用】個人登録票!$A$59:$P$127,5,FALSE))</f>
        <v/>
      </c>
      <c r="F63" s="607"/>
      <c r="G63" s="754" t="str">
        <f>TEXT(IF(ISERROR(VLOOKUP(A63,【入力用】個人登録票!$A$21:$P$50,12,FALSE)),"",VLOOKUP(A63,【入力用】個人登録票!$A$21:$P$50,12,FALSE)) &amp; IF(ISERROR(VLOOKUP(A63,【入力用】個人登録票!$A$59:$P$127,12,FALSE)),"",VLOOKUP(A63,【入力用】個人登録票!$A$59:$P$127,12,FALSE)),"yyyy/m/d")</f>
        <v/>
      </c>
      <c r="H63" s="754"/>
      <c r="I63" s="754" t="str">
        <f t="shared" si="7"/>
        <v/>
      </c>
      <c r="J63" s="754"/>
      <c r="K63" s="754"/>
      <c r="L63" s="754"/>
      <c r="M63" s="754"/>
      <c r="N63" s="754"/>
      <c r="O63" s="783" t="str">
        <f>IF(ISERROR(VLOOKUP(A63,【入力用】個人登録票!$A$21:$Q$50,17,FALSE)),"",VLOOKUP(A63,【入力用】個人登録票!$A$21:$Q$50,17,FALSE)) &amp; IF(ISERROR(VLOOKUP(A63,【入力用】個人登録票!$A$59:$Q$127,17,FALSE)),"",VLOOKUP(A63,【入力用】個人登録票!$A$59:$Q$127,17,FALSE))</f>
        <v/>
      </c>
      <c r="P63" s="647"/>
      <c r="Q63" s="647"/>
      <c r="R63" s="647"/>
      <c r="S63" s="647"/>
      <c r="T63" s="647"/>
      <c r="U63" s="647"/>
      <c r="V63" s="648"/>
      <c r="W63" s="765" t="str">
        <f>IF(ISERROR(VLOOKUP(A63,【入力用】個人登録票!$A$21:$P$50,16,FALSE)),"",VLOOKUP(A63,【入力用】個人登録票!$A$21:$P$50,16,FALSE)) &amp; IF(ISERROR(VLOOKUP(A63,【入力用】個人登録票!$A$59:$P$127,16,FALSE)),"",VLOOKUP(A63,【入力用】個人登録票!$A$59:$P$127,16,FALSE))</f>
        <v/>
      </c>
      <c r="X63" s="784"/>
      <c r="Y63" s="784"/>
      <c r="Z63" s="785"/>
      <c r="AA63" s="79" t="str">
        <f>IF(ISERROR(VLOOKUP(AJ63,【入力用】個人登録票!$A$21:$P$50,2,FALSE)),"",VLOOKUP(AJ63,【入力用】個人登録票!$A$21:$P$50,2,FALSE)) &amp; IF(ISERROR(VLOOKUP(AJ63,【入力用】個人登録票!$A$59:$P$127,2,FALSE)),"",VLOOKUP(AJ63,【入力用】個人登録票!$A$59:$P$127,2,FALSE))</f>
        <v/>
      </c>
      <c r="AB63" s="606" t="str">
        <f>IF(ISERROR(VLOOKUP(AJ63,【入力用】個人登録票!$A$21:$P$50,5,FALSE)),"",VLOOKUP(AJ63,【入力用】個人登録票!$A$21:$P$50,5,FALSE)) &amp; IF(ISERROR(VLOOKUP(AJ63,【入力用】個人登録票!$A$59:$P$127,5,FALSE)),"",VLOOKUP(AJ63,【入力用】個人登録票!$A$59:$P$127,5,FALSE))</f>
        <v/>
      </c>
      <c r="AC63" s="649"/>
      <c r="AD63" s="607"/>
      <c r="AE63" s="644" t="str">
        <f>TEXT(IF(ISERROR(VLOOKUP(AJ63,【入力用】個人登録票!$A$21:$P$50,12,FALSE)),"",VLOOKUP(AJ63,【入力用】個人登録票!$A$21:$P$50,12,FALSE)) &amp; IF(ISERROR(VLOOKUP(AJ63,【入力用】個人登録票!$A$59:$P$127,12,FALSE)),"",VLOOKUP(AJ63,【入力用】個人登録票!$A$59:$P$127,12,FALSE)),"yyyy/m/d")</f>
        <v/>
      </c>
      <c r="AF63" s="645"/>
      <c r="AG63" s="99" t="str">
        <f t="shared" si="8"/>
        <v/>
      </c>
      <c r="AH63" s="100" t="str">
        <f>IF(ISERROR(VLOOKUP(AJ63,【入力用】個人登録票!$A$21:$Q$50,17,FALSE)),"",VLOOKUP(AJ63,【入力用】個人登録票!$A$21:$Q$50,17,FALSE)) &amp; IF(ISERROR(VLOOKUP(AJ63,【入力用】個人登録票!$A$59:$Q$127,17,FALSE)),"",VLOOKUP(AJ63,【入力用】個人登録票!$A$59:$Q$127,17,FALSE))</f>
        <v/>
      </c>
      <c r="AI63" s="80" t="str">
        <f>IF(ISERROR(VLOOKUP(AJ63,【入力用】個人登録票!$A$21:$P$50,16,FALSE)),"",VLOOKUP(AJ63,【入力用】個人登録票!$A$21:$P$50,16,FALSE)) &amp; IF(ISERROR(VLOOKUP(AJ63,【入力用】個人登録票!$A$59:$P$127,16,FALSE)),"",VLOOKUP(AJ63,【入力用】個人登録票!$A$59:$P$127,16,FALSE))</f>
        <v/>
      </c>
      <c r="AJ63" s="101" t="s">
        <v>417</v>
      </c>
      <c r="AK63" s="102" t="str">
        <f>IF(ISERROR(VLOOKUP(AJ63,#REF!,18,FALSE)),"",VLOOKUP(AJ63,#REF!,18,FALSE)) &amp; IF(ISERROR(VLOOKUP(AJ63,#REF!,18,FALSE)),"",VLOOKUP(AJ63,#REF!,18,FALSE))</f>
        <v/>
      </c>
    </row>
    <row r="64" spans="1:37" ht="27" customHeight="1" thickBot="1">
      <c r="A64" s="75" t="s">
        <v>474</v>
      </c>
      <c r="B64" s="81" t="str">
        <f>IF(ISERROR(VLOOKUP(A64,#REF!,18,FALSE)),"",VLOOKUP(A64,#REF!,18,FALSE)) &amp; IF(ISERROR(VLOOKUP(A64,#REF!,18,FALSE)),"",VLOOKUP(A64,#REF!,18,FALSE))</f>
        <v/>
      </c>
      <c r="C64" s="773" t="str">
        <f>IF(ISERROR(VLOOKUP(A64,【入力用】個人登録票!$A$21:$P$50,2,FALSE)),"",VLOOKUP(A64,【入力用】個人登録票!$A$21:$P$50,2,FALSE)) &amp; IF(ISERROR(VLOOKUP(A64,【入力用】個人登録票!$A$59:$P$127,2,FALSE)),"",VLOOKUP(A64,【入力用】個人登録票!$A$59:$P$127,2,FALSE))</f>
        <v/>
      </c>
      <c r="D64" s="774"/>
      <c r="E64" s="779" t="str">
        <f>IF(ISERROR(VLOOKUP(A64,【入力用】個人登録票!$A$21:$P$50,5,FALSE)),"",VLOOKUP(A64,【入力用】個人登録票!$A$21:$P$50,5,FALSE)) &amp; IF(ISERROR(VLOOKUP(A64,【入力用】個人登録票!$A$59:$P$127,5,FALSE)),"",VLOOKUP(A64,【入力用】個人登録票!$A$59:$P$127,5,FALSE))</f>
        <v/>
      </c>
      <c r="F64" s="690"/>
      <c r="G64" s="757" t="str">
        <f>TEXT(IF(ISERROR(VLOOKUP(A64,【入力用】個人登録票!$A$21:$P$50,12,FALSE)),"",VLOOKUP(A64,【入力用】個人登録票!$A$21:$P$50,12,FALSE)) &amp; IF(ISERROR(VLOOKUP(A64,【入力用】個人登録票!$A$59:$P$127,12,FALSE)),"",VLOOKUP(A64,【入力用】個人登録票!$A$59:$P$127,12,FALSE)),"yyyy/m/d")</f>
        <v/>
      </c>
      <c r="H64" s="757"/>
      <c r="I64" s="757" t="str">
        <f t="shared" si="7"/>
        <v/>
      </c>
      <c r="J64" s="757"/>
      <c r="K64" s="757"/>
      <c r="L64" s="757"/>
      <c r="M64" s="757"/>
      <c r="N64" s="757"/>
      <c r="O64" s="780" t="str">
        <f>IF(ISERROR(VLOOKUP(A64,【入力用】個人登録票!$A$21:$Q$50,17,FALSE)),"",VLOOKUP(A64,【入力用】個人登録票!$A$21:$Q$50,17,FALSE)) &amp; IF(ISERROR(VLOOKUP(A64,【入力用】個人登録票!$A$59:$Q$127,17,FALSE)),"",VLOOKUP(A64,【入力用】個人登録票!$A$59:$Q$127,17,FALSE))</f>
        <v/>
      </c>
      <c r="P64" s="696"/>
      <c r="Q64" s="696"/>
      <c r="R64" s="696"/>
      <c r="S64" s="696"/>
      <c r="T64" s="696"/>
      <c r="U64" s="696"/>
      <c r="V64" s="697"/>
      <c r="W64" s="767" t="str">
        <f>IF(ISERROR(VLOOKUP(A64,【入力用】個人登録票!$A$21:$P$50,16,FALSE)),"",VLOOKUP(A64,【入力用】個人登録票!$A$21:$P$50,16,FALSE)) &amp; IF(ISERROR(VLOOKUP(A64,【入力用】個人登録票!$A$59:$P$127,16,FALSE)),"",VLOOKUP(A64,【入力用】個人登録票!$A$59:$P$127,16,FALSE))</f>
        <v/>
      </c>
      <c r="X64" s="781"/>
      <c r="Y64" s="781"/>
      <c r="Z64" s="782"/>
      <c r="AA64" s="82" t="str">
        <f>IF(ISERROR(VLOOKUP(AJ64,【入力用】個人登録票!$A$21:$P$50,2,FALSE)),"",VLOOKUP(AJ64,【入力用】個人登録票!$A$21:$P$50,2,FALSE)) &amp; IF(ISERROR(VLOOKUP(AJ64,【入力用】個人登録票!$A$59:$P$127,2,FALSE)),"",VLOOKUP(AJ64,【入力用】個人登録票!$A$59:$P$127,2,FALSE))</f>
        <v/>
      </c>
      <c r="AB64" s="689" t="str">
        <f>IF(ISERROR(VLOOKUP(AJ64,【入力用】個人登録票!$A$21:$P$50,5,FALSE)),"",VLOOKUP(AJ64,【入力用】個人登録票!$A$21:$P$50,5,FALSE)) &amp; IF(ISERROR(VLOOKUP(AJ64,【入力用】個人登録票!$A$59:$P$127,5,FALSE)),"",VLOOKUP(AJ64,【入力用】個人登録票!$A$59:$P$127,5,FALSE))</f>
        <v/>
      </c>
      <c r="AC64" s="692"/>
      <c r="AD64" s="690"/>
      <c r="AE64" s="693" t="str">
        <f>TEXT(IF(ISERROR(VLOOKUP(AJ64,【入力用】個人登録票!$A$21:$P$50,12,FALSE)),"",VLOOKUP(AJ64,【入力用】個人登録票!$A$21:$P$50,12,FALSE)) &amp; IF(ISERROR(VLOOKUP(AJ64,【入力用】個人登録票!$A$59:$P$127,12,FALSE)),"",VLOOKUP(AJ64,【入力用】個人登録票!$A$59:$P$127,12,FALSE)),"yyyy/m/d")</f>
        <v/>
      </c>
      <c r="AF64" s="694"/>
      <c r="AG64" s="103" t="str">
        <f>IF(AA64="","",$F$8)</f>
        <v/>
      </c>
      <c r="AH64" s="83" t="str">
        <f>IF(ISERROR(VLOOKUP(AJ64,【入力用】個人登録票!$A$21:$Q$50,17,FALSE)),"",VLOOKUP(AJ64,【入力用】個人登録票!$A$21:$Q$50,17,FALSE)) &amp; IF(ISERROR(VLOOKUP(AJ64,【入力用】個人登録票!$A$59:$Q$127,17,FALSE)),"",VLOOKUP(AJ64,【入力用】個人登録票!$A$59:$Q$127,17,FALSE))</f>
        <v/>
      </c>
      <c r="AI64" s="84" t="str">
        <f>IF(ISERROR(VLOOKUP(AJ64,【入力用】個人登録票!$A$21:$P$50,16,FALSE)),"",VLOOKUP(AJ64,【入力用】個人登録票!$A$21:$P$50,16,FALSE)) &amp; IF(ISERROR(VLOOKUP(AJ64,【入力用】個人登録票!$A$59:$P$127,16,FALSE)),"",VLOOKUP(AJ64,【入力用】個人登録票!$A$59:$P$127,16,FALSE))</f>
        <v/>
      </c>
      <c r="AJ64" s="101" t="s">
        <v>418</v>
      </c>
      <c r="AK64" s="102" t="str">
        <f>IF(ISERROR(VLOOKUP(AJ64,#REF!,18,FALSE)),"",VLOOKUP(AJ64,#REF!,18,FALSE)) &amp; IF(ISERROR(VLOOKUP(AJ64,#REF!,18,FALSE)),"",VLOOKUP(AJ64,#REF!,18,FALSE))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640" t="s">
        <v>52</v>
      </c>
      <c r="E66" s="640"/>
      <c r="F66" s="640"/>
      <c r="G66" s="640"/>
      <c r="H66" s="640"/>
      <c r="I66" s="640"/>
      <c r="J66" s="640"/>
      <c r="K66" s="640"/>
      <c r="L66" s="640"/>
      <c r="M66" s="640"/>
      <c r="N66" s="640"/>
      <c r="O66" s="640"/>
      <c r="P66" s="640"/>
      <c r="Q66" s="640"/>
      <c r="R66" s="640"/>
      <c r="S66" s="640"/>
      <c r="T66" s="640"/>
      <c r="U66" s="640"/>
      <c r="V66" s="640"/>
      <c r="W66" s="640"/>
      <c r="X66" s="640"/>
      <c r="Y66" s="640"/>
      <c r="Z66" s="640"/>
      <c r="AA66" s="640"/>
      <c r="AB66" s="640"/>
      <c r="AC66" s="640"/>
      <c r="AD66" s="640"/>
      <c r="AE66" s="640"/>
      <c r="AF66" s="640"/>
      <c r="AG66" s="640"/>
      <c r="AH66" s="640"/>
      <c r="AI66" s="640"/>
    </row>
    <row r="67" spans="3:50" ht="12.75" customHeight="1">
      <c r="C67" s="2"/>
      <c r="D67" s="640" t="s">
        <v>53</v>
      </c>
      <c r="E67" s="640"/>
      <c r="F67" s="640"/>
      <c r="G67" s="640"/>
      <c r="H67" s="640"/>
      <c r="I67" s="640"/>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0"/>
      <c r="AH67" s="640"/>
      <c r="AI67" s="640"/>
    </row>
    <row r="68" spans="3:50" ht="18" customHeight="1" thickBot="1">
      <c r="C68" s="2"/>
      <c r="D68" s="2"/>
      <c r="E68" s="590" t="str">
        <f>E2</f>
        <v>Ａ 表 （日本協会）</v>
      </c>
      <c r="F68" s="591"/>
      <c r="G68" s="591"/>
      <c r="H68" s="3"/>
      <c r="I68" s="3"/>
      <c r="J68" s="3"/>
      <c r="K68" s="3"/>
      <c r="L68" s="705">
        <f>L2</f>
        <v>2025</v>
      </c>
      <c r="M68" s="705"/>
      <c r="N68" s="3" t="s">
        <v>49</v>
      </c>
      <c r="O68" s="3"/>
      <c r="P68" s="3"/>
      <c r="Q68" s="3"/>
      <c r="R68" s="3" t="s">
        <v>50</v>
      </c>
      <c r="S68" s="3"/>
      <c r="T68" s="3"/>
      <c r="U68" s="46" t="s">
        <v>55</v>
      </c>
      <c r="V68" s="758" t="s">
        <v>200</v>
      </c>
      <c r="W68" s="758"/>
      <c r="X68" s="48">
        <f>X2</f>
        <v>1</v>
      </c>
      <c r="Y68" s="48"/>
      <c r="Z68" s="3"/>
      <c r="AA68" s="3"/>
      <c r="AB68" s="3"/>
      <c r="AC68" s="3"/>
      <c r="AD68" s="3"/>
      <c r="AE68" s="3"/>
      <c r="AF68" s="3" t="s">
        <v>51</v>
      </c>
      <c r="AG68" s="2"/>
      <c r="AH68" s="2"/>
      <c r="AI68" s="2"/>
    </row>
    <row r="69" spans="3:50" ht="18.75" customHeight="1">
      <c r="C69" s="50"/>
      <c r="D69" s="51"/>
      <c r="E69" s="51"/>
      <c r="F69" s="52"/>
      <c r="G69" s="53"/>
      <c r="H69" s="727" t="s">
        <v>12</v>
      </c>
      <c r="I69" s="54"/>
      <c r="J69" s="54"/>
      <c r="K69" s="55"/>
      <c r="L69" s="54"/>
      <c r="M69" s="55"/>
      <c r="N69" s="56" t="str">
        <f>IF($N$3="","",$N$3)</f>
        <v>○</v>
      </c>
      <c r="O69" s="56" t="str">
        <f>IF($O$3="","",$O$3)</f>
        <v>○</v>
      </c>
      <c r="P69" s="55"/>
      <c r="Q69" s="55"/>
      <c r="R69" s="55"/>
      <c r="S69" s="55"/>
      <c r="T69" s="55"/>
      <c r="U69" s="55"/>
      <c r="V69" s="55"/>
      <c r="W69" s="55"/>
      <c r="X69" s="55"/>
      <c r="Y69" s="55"/>
      <c r="Z69" s="55"/>
      <c r="AA69" s="55"/>
      <c r="AB69" s="55"/>
      <c r="AC69" s="57"/>
      <c r="AD69" s="50"/>
      <c r="AE69" s="51"/>
      <c r="AF69" s="51"/>
      <c r="AG69" s="51"/>
      <c r="AH69" s="51"/>
      <c r="AI69" s="85"/>
    </row>
    <row r="70" spans="3:50" ht="28.5" customHeight="1">
      <c r="C70" s="724" t="s">
        <v>8</v>
      </c>
      <c r="D70" s="591"/>
      <c r="E70" s="725"/>
      <c r="F70" s="59"/>
      <c r="G70" s="97"/>
      <c r="H70" s="728"/>
      <c r="I70" s="585" t="s">
        <v>13</v>
      </c>
      <c r="J70" s="585" t="s">
        <v>19</v>
      </c>
      <c r="K70" s="585" t="s">
        <v>20</v>
      </c>
      <c r="L70" s="585" t="s">
        <v>21</v>
      </c>
      <c r="M70" s="585" t="s">
        <v>22</v>
      </c>
      <c r="N70" s="585" t="s">
        <v>23</v>
      </c>
      <c r="O70" s="585" t="s">
        <v>24</v>
      </c>
      <c r="P70" s="585" t="s">
        <v>25</v>
      </c>
      <c r="Q70" s="585" t="s">
        <v>26</v>
      </c>
      <c r="R70" s="585" t="s">
        <v>54</v>
      </c>
      <c r="S70" s="585" t="s">
        <v>27</v>
      </c>
      <c r="T70" s="585" t="s">
        <v>28</v>
      </c>
      <c r="U70" s="585" t="s">
        <v>29</v>
      </c>
      <c r="V70" s="585" t="s">
        <v>30</v>
      </c>
      <c r="W70" s="585" t="s">
        <v>31</v>
      </c>
      <c r="X70" s="585" t="s">
        <v>32</v>
      </c>
      <c r="Y70" s="585" t="s">
        <v>33</v>
      </c>
      <c r="Z70" s="585" t="s">
        <v>34</v>
      </c>
      <c r="AA70" s="585" t="s">
        <v>35</v>
      </c>
      <c r="AB70" s="585" t="s">
        <v>36</v>
      </c>
      <c r="AC70" s="598" t="s">
        <v>37</v>
      </c>
      <c r="AD70" s="60">
        <v>1</v>
      </c>
      <c r="AE70" s="701" t="s">
        <v>253</v>
      </c>
      <c r="AF70" s="701"/>
      <c r="AG70" s="701"/>
      <c r="AH70" s="701"/>
      <c r="AI70" s="702"/>
    </row>
    <row r="71" spans="3:50" ht="30" customHeight="1">
      <c r="C71" s="726"/>
      <c r="D71" s="591"/>
      <c r="E71" s="725"/>
      <c r="F71" s="699">
        <f>F5</f>
        <v>0</v>
      </c>
      <c r="G71" s="700"/>
      <c r="H71" s="728"/>
      <c r="I71" s="586"/>
      <c r="J71" s="586"/>
      <c r="K71" s="586"/>
      <c r="L71" s="586"/>
      <c r="M71" s="586"/>
      <c r="N71" s="586"/>
      <c r="O71" s="586"/>
      <c r="P71" s="586"/>
      <c r="Q71" s="586"/>
      <c r="R71" s="586"/>
      <c r="S71" s="586"/>
      <c r="T71" s="586"/>
      <c r="U71" s="586"/>
      <c r="V71" s="586"/>
      <c r="W71" s="586"/>
      <c r="X71" s="586"/>
      <c r="Y71" s="586"/>
      <c r="Z71" s="586"/>
      <c r="AA71" s="586"/>
      <c r="AB71" s="586"/>
      <c r="AC71" s="599"/>
      <c r="AD71" s="61">
        <v>2</v>
      </c>
      <c r="AE71" s="701" t="s">
        <v>46</v>
      </c>
      <c r="AF71" s="701"/>
      <c r="AG71" s="701"/>
      <c r="AH71" s="701"/>
      <c r="AI71" s="702"/>
    </row>
    <row r="72" spans="3:50" ht="9" customHeight="1">
      <c r="C72" s="733" t="s">
        <v>9</v>
      </c>
      <c r="D72" s="591"/>
      <c r="E72" s="725"/>
      <c r="F72" s="59"/>
      <c r="G72" s="62"/>
      <c r="H72" s="728"/>
      <c r="I72" s="586"/>
      <c r="J72" s="586"/>
      <c r="K72" s="586"/>
      <c r="L72" s="586"/>
      <c r="M72" s="586"/>
      <c r="N72" s="586"/>
      <c r="O72" s="586"/>
      <c r="P72" s="586"/>
      <c r="Q72" s="586"/>
      <c r="R72" s="586"/>
      <c r="S72" s="586"/>
      <c r="T72" s="586"/>
      <c r="U72" s="586"/>
      <c r="V72" s="586"/>
      <c r="W72" s="586"/>
      <c r="X72" s="586"/>
      <c r="Y72" s="586"/>
      <c r="Z72" s="586"/>
      <c r="AA72" s="586"/>
      <c r="AB72" s="586"/>
      <c r="AC72" s="599"/>
      <c r="AD72" s="61"/>
      <c r="AE72" s="63"/>
      <c r="AF72" s="63"/>
      <c r="AG72" s="63"/>
      <c r="AH72" s="63"/>
      <c r="AI72" s="86"/>
    </row>
    <row r="73" spans="3:50" ht="27.75" customHeight="1" thickBot="1">
      <c r="C73" s="734"/>
      <c r="D73" s="710"/>
      <c r="E73" s="711"/>
      <c r="F73" s="59"/>
      <c r="G73" s="64">
        <f>G7</f>
        <v>0</v>
      </c>
      <c r="H73" s="729"/>
      <c r="I73" s="587"/>
      <c r="J73" s="587"/>
      <c r="K73" s="587"/>
      <c r="L73" s="587"/>
      <c r="M73" s="587"/>
      <c r="N73" s="587"/>
      <c r="O73" s="587"/>
      <c r="P73" s="587"/>
      <c r="Q73" s="587"/>
      <c r="R73" s="587"/>
      <c r="S73" s="587"/>
      <c r="T73" s="587"/>
      <c r="U73" s="587"/>
      <c r="V73" s="587"/>
      <c r="W73" s="587"/>
      <c r="X73" s="587"/>
      <c r="Y73" s="587"/>
      <c r="Z73" s="587"/>
      <c r="AA73" s="587"/>
      <c r="AB73" s="587"/>
      <c r="AC73" s="600"/>
      <c r="AD73" s="65">
        <v>3</v>
      </c>
      <c r="AE73" s="66" t="s">
        <v>47</v>
      </c>
      <c r="AF73" s="63"/>
      <c r="AG73" s="63"/>
      <c r="AH73" s="63"/>
      <c r="AI73" s="86"/>
    </row>
    <row r="74" spans="3:50" ht="13.5" customHeight="1">
      <c r="C74" s="712" t="s">
        <v>7</v>
      </c>
      <c r="D74" s="713"/>
      <c r="E74" s="714"/>
      <c r="F74" s="671">
        <f>IF($F$8="","",$F$8)</f>
        <v>0</v>
      </c>
      <c r="G74" s="672"/>
      <c r="H74" s="672"/>
      <c r="I74" s="672"/>
      <c r="J74" s="672"/>
      <c r="K74" s="672"/>
      <c r="L74" s="672"/>
      <c r="M74" s="672"/>
      <c r="N74" s="672"/>
      <c r="O74" s="672"/>
      <c r="P74" s="672"/>
      <c r="Q74" s="672"/>
      <c r="R74" s="672"/>
      <c r="S74" s="672"/>
      <c r="T74" s="750" t="s">
        <v>133</v>
      </c>
      <c r="U74" s="750"/>
      <c r="V74" s="750"/>
      <c r="W74" s="750"/>
      <c r="X74" s="750"/>
      <c r="Y74" s="750"/>
      <c r="Z74" s="751" t="s">
        <v>57</v>
      </c>
      <c r="AA74" s="751">
        <f>$AA$8</f>
        <v>0</v>
      </c>
      <c r="AB74" s="604" t="s">
        <v>58</v>
      </c>
      <c r="AC74" s="604" t="s">
        <v>59</v>
      </c>
      <c r="AD74" s="735">
        <v>4</v>
      </c>
      <c r="AE74" s="737" t="s">
        <v>48</v>
      </c>
      <c r="AF74" s="737"/>
      <c r="AG74" s="737"/>
      <c r="AH74" s="737"/>
      <c r="AI74" s="738"/>
    </row>
    <row r="75" spans="3:50" ht="13.5" customHeight="1" thickBot="1">
      <c r="C75" s="734"/>
      <c r="D75" s="710"/>
      <c r="E75" s="711"/>
      <c r="F75" s="673"/>
      <c r="G75" s="674"/>
      <c r="H75" s="674"/>
      <c r="I75" s="674"/>
      <c r="J75" s="674"/>
      <c r="K75" s="674"/>
      <c r="L75" s="674"/>
      <c r="M75" s="674"/>
      <c r="N75" s="674"/>
      <c r="O75" s="674"/>
      <c r="P75" s="674"/>
      <c r="Q75" s="674"/>
      <c r="R75" s="674"/>
      <c r="S75" s="674"/>
      <c r="T75" s="741" t="s">
        <v>134</v>
      </c>
      <c r="U75" s="741"/>
      <c r="V75" s="741"/>
      <c r="W75" s="741"/>
      <c r="X75" s="741"/>
      <c r="Y75" s="741"/>
      <c r="Z75" s="629"/>
      <c r="AA75" s="629"/>
      <c r="AB75" s="605"/>
      <c r="AC75" s="605"/>
      <c r="AD75" s="736"/>
      <c r="AE75" s="739"/>
      <c r="AF75" s="739"/>
      <c r="AG75" s="739"/>
      <c r="AH75" s="739"/>
      <c r="AI75" s="740"/>
    </row>
    <row r="76" spans="3:50" ht="13.5" customHeight="1">
      <c r="C76" s="712" t="s">
        <v>14</v>
      </c>
      <c r="D76" s="713"/>
      <c r="E76" s="714"/>
      <c r="F76" s="67" t="s">
        <v>15</v>
      </c>
      <c r="G76" s="742">
        <f>IF($G$10="","",$G$10)</f>
        <v>0</v>
      </c>
      <c r="H76" s="743"/>
      <c r="I76" s="743"/>
      <c r="J76" s="743"/>
      <c r="K76" s="743"/>
      <c r="L76" s="743"/>
      <c r="M76" s="743"/>
      <c r="N76" s="743"/>
      <c r="O76" s="743"/>
      <c r="P76" s="743"/>
      <c r="Q76" s="743"/>
      <c r="R76" s="743"/>
      <c r="S76" s="743"/>
      <c r="T76" s="743"/>
      <c r="U76" s="743"/>
      <c r="V76" s="743"/>
      <c r="W76" s="743"/>
      <c r="X76" s="743"/>
      <c r="Y76" s="743"/>
      <c r="Z76" s="744"/>
      <c r="AA76" s="759" t="s">
        <v>17</v>
      </c>
      <c r="AB76" s="661" t="s">
        <v>10</v>
      </c>
      <c r="AC76" s="661"/>
      <c r="AD76" s="655"/>
      <c r="AE76" s="655" t="s">
        <v>11</v>
      </c>
      <c r="AF76" s="655"/>
      <c r="AG76" s="68" t="s">
        <v>38</v>
      </c>
      <c r="AH76" s="655" t="s">
        <v>40</v>
      </c>
      <c r="AI76" s="748" t="s">
        <v>41</v>
      </c>
      <c r="AJ76" s="776"/>
      <c r="AU76" s="653"/>
      <c r="AV76" s="653"/>
      <c r="AW76" s="653"/>
      <c r="AX76" s="654"/>
    </row>
    <row r="77" spans="3:50" ht="13.5" customHeight="1" thickBot="1">
      <c r="C77" s="709" t="s">
        <v>6</v>
      </c>
      <c r="D77" s="710"/>
      <c r="E77" s="711"/>
      <c r="F77" s="69">
        <f>IF($F$11="","",$F$11)</f>
        <v>0</v>
      </c>
      <c r="G77" s="745"/>
      <c r="H77" s="746"/>
      <c r="I77" s="746"/>
      <c r="J77" s="746"/>
      <c r="K77" s="746"/>
      <c r="L77" s="746"/>
      <c r="M77" s="746"/>
      <c r="N77" s="746"/>
      <c r="O77" s="746"/>
      <c r="P77" s="746"/>
      <c r="Q77" s="746"/>
      <c r="R77" s="746"/>
      <c r="S77" s="746"/>
      <c r="T77" s="746"/>
      <c r="U77" s="746"/>
      <c r="V77" s="746"/>
      <c r="W77" s="746"/>
      <c r="X77" s="746"/>
      <c r="Y77" s="746"/>
      <c r="Z77" s="747"/>
      <c r="AA77" s="760"/>
      <c r="AB77" s="589"/>
      <c r="AC77" s="589"/>
      <c r="AD77" s="589"/>
      <c r="AE77" s="589"/>
      <c r="AF77" s="589"/>
      <c r="AG77" s="98" t="s">
        <v>39</v>
      </c>
      <c r="AH77" s="589"/>
      <c r="AI77" s="749"/>
      <c r="AJ77" s="776"/>
      <c r="AU77" s="653"/>
      <c r="AV77" s="653"/>
      <c r="AW77" s="653"/>
      <c r="AX77" s="654"/>
    </row>
    <row r="78" spans="3:50" ht="13.5" customHeight="1">
      <c r="C78" s="712" t="s">
        <v>14</v>
      </c>
      <c r="D78" s="713"/>
      <c r="E78" s="714"/>
      <c r="F78" s="71" t="s">
        <v>15</v>
      </c>
      <c r="G78" s="742">
        <f>IF($G$12="","",$G$12)</f>
        <v>0</v>
      </c>
      <c r="H78" s="743"/>
      <c r="I78" s="743"/>
      <c r="J78" s="743"/>
      <c r="K78" s="743"/>
      <c r="L78" s="743"/>
      <c r="M78" s="743"/>
      <c r="N78" s="743"/>
      <c r="O78" s="743"/>
      <c r="P78" s="743"/>
      <c r="Q78" s="743"/>
      <c r="R78" s="743"/>
      <c r="S78" s="743"/>
      <c r="T78" s="743"/>
      <c r="U78" s="743"/>
      <c r="V78" s="743"/>
      <c r="W78" s="743"/>
      <c r="X78" s="743"/>
      <c r="Y78" s="743"/>
      <c r="Z78" s="743"/>
      <c r="AA78" s="596" t="str">
        <f>IF(ISERROR(VLOOKUP(AJ78,【入力用】個人登録票!$A$21:$P$50,2,FALSE)),"",VLOOKUP(AJ78,【入力用】個人登録票!$A$21:$P$50,2,FALSE)) &amp; IF(ISERROR(VLOOKUP(AJ78,【入力用】個人登録票!$A$59:$P$127,2,FALSE)),"",VLOOKUP(AJ78,【入力用】個人登録票!$A$59:$P$127,2,FALSE))</f>
        <v/>
      </c>
      <c r="AB78" s="588" t="str">
        <f>IF(ISERROR(VLOOKUP(AJ78,【入力用】個人登録票!$A$21:$P$50,5,FALSE)),"",VLOOKUP(AJ78,【入力用】個人登録票!$A$21:$P$50,5,FALSE)) &amp; IF(ISERROR(VLOOKUP(AJ78,【入力用】個人登録票!$A$59:$P$127,5,FALSE)),"",VLOOKUP(AJ78,【入力用】個人登録票!$A$59:$P$127,5,FALSE))</f>
        <v/>
      </c>
      <c r="AC78" s="589"/>
      <c r="AD78" s="589"/>
      <c r="AE78" s="636" t="str">
        <f>TEXT(IF(ISERROR(VLOOKUP(AJ78,【入力用】個人登録票!$A$21:$P$50,12,FALSE)),"",VLOOKUP(AJ78,【入力用】個人登録票!$A$21:$P$50,12,FALSE)) &amp; IF(ISERROR(VLOOKUP(AJ78,【入力用】個人登録票!$A$59:$P$127,12,FALSE)),"",VLOOKUP(AJ78,【入力用】個人登録票!$A$59:$P$127,12,FALSE)),"yyyy/m/d")</f>
        <v/>
      </c>
      <c r="AF78" s="637"/>
      <c r="AG78" s="611" t="str">
        <f>IF(AA78="","",$F$8)</f>
        <v/>
      </c>
      <c r="AH78" s="634" t="str">
        <f>IF(ISERROR(VLOOKUP(AJ78,【入力用】個人登録票!$A$21:$Q$50,17,FALSE)),"",VLOOKUP(AJ78,【入力用】個人登録票!$A$21:$Q$50,17,FALSE)) &amp; IF(ISERROR(VLOOKUP(AJ78,【入力用】個人登録票!$A$59:$Q$127,17,FALSE)),"",VLOOKUP(AJ78,【入力用】個人登録票!$A$59:$Q$127,17,FALSE))</f>
        <v/>
      </c>
      <c r="AI78" s="657" t="str">
        <f>IF(ISERROR(VLOOKUP(AJ78,【入力用】個人登録票!$A$21:$P$50,16,FALSE)),"",VLOOKUP(AJ78,【入力用】個人登録票!$A$21:$P$50,16,FALSE)) &amp; IF(ISERROR(VLOOKUP(AJ78,【入力用】個人登録票!$A$59:$P$127,16,FALSE)),"",VLOOKUP(AJ78,【入力用】個人登録票!$A$59:$P$127,16,FALSE))</f>
        <v/>
      </c>
      <c r="AJ78" s="662" t="s">
        <v>362</v>
      </c>
      <c r="AK78" s="663" t="str">
        <f>IF(ISERROR(VLOOKUP(AJ78,#REF!,18,FALSE)),"",VLOOKUP(AJ78,#REF!,18,FALSE)) &amp; IF(ISERROR(VLOOKUP(AJ78,#REF!,18,FALSE)),"",VLOOKUP(AJ78,#REF!,18,FALSE))</f>
        <v/>
      </c>
    </row>
    <row r="79" spans="3:50" ht="13.5" customHeight="1">
      <c r="C79" s="618" t="s">
        <v>5</v>
      </c>
      <c r="D79" s="619"/>
      <c r="E79" s="620"/>
      <c r="F79" s="72">
        <f>IF($F$13="","",$F$13)</f>
        <v>0</v>
      </c>
      <c r="G79" s="752"/>
      <c r="H79" s="753"/>
      <c r="I79" s="753"/>
      <c r="J79" s="753"/>
      <c r="K79" s="753"/>
      <c r="L79" s="753"/>
      <c r="M79" s="753"/>
      <c r="N79" s="753"/>
      <c r="O79" s="753"/>
      <c r="P79" s="753"/>
      <c r="Q79" s="753"/>
      <c r="R79" s="753"/>
      <c r="S79" s="753"/>
      <c r="T79" s="753"/>
      <c r="U79" s="753"/>
      <c r="V79" s="753"/>
      <c r="W79" s="753"/>
      <c r="X79" s="753"/>
      <c r="Y79" s="753"/>
      <c r="Z79" s="753"/>
      <c r="AA79" s="597"/>
      <c r="AB79" s="589"/>
      <c r="AC79" s="589"/>
      <c r="AD79" s="589"/>
      <c r="AE79" s="638"/>
      <c r="AF79" s="639"/>
      <c r="AG79" s="611"/>
      <c r="AH79" s="635"/>
      <c r="AI79" s="658"/>
      <c r="AJ79" s="662"/>
      <c r="AK79" s="664"/>
    </row>
    <row r="80" spans="3:50" ht="13.5" customHeight="1">
      <c r="C80" s="706" t="s">
        <v>4</v>
      </c>
      <c r="D80" s="707"/>
      <c r="E80" s="708"/>
      <c r="F80" s="602">
        <f>IF($F$14="","",$F$14)</f>
        <v>0</v>
      </c>
      <c r="G80" s="602"/>
      <c r="H80" s="602"/>
      <c r="I80" s="602"/>
      <c r="J80" s="602"/>
      <c r="K80" s="602"/>
      <c r="L80" s="602"/>
      <c r="M80" s="602"/>
      <c r="N80" s="677" t="s">
        <v>135</v>
      </c>
      <c r="O80" s="677"/>
      <c r="P80" s="677"/>
      <c r="Q80" s="602">
        <f>IF($Q$14="","",$Q$14)</f>
        <v>0</v>
      </c>
      <c r="R80" s="602"/>
      <c r="S80" s="602"/>
      <c r="T80" s="602"/>
      <c r="U80" s="602"/>
      <c r="V80" s="602"/>
      <c r="W80" s="602"/>
      <c r="X80" s="602"/>
      <c r="Y80" s="602"/>
      <c r="Z80" s="603"/>
      <c r="AA80" s="596" t="str">
        <f>IF(ISERROR(VLOOKUP(AJ80,【入力用】個人登録票!$A$21:$P$50,2,FALSE)),"",VLOOKUP(AJ80,【入力用】個人登録票!$A$21:$P$50,2,FALSE)) &amp; IF(ISERROR(VLOOKUP(AJ80,【入力用】個人登録票!$A$59:$P$127,2,FALSE)),"",VLOOKUP(AJ80,【入力用】個人登録票!$A$59:$P$127,2,FALSE))</f>
        <v/>
      </c>
      <c r="AB80" s="588" t="str">
        <f>IF(ISERROR(VLOOKUP(AJ80,【入力用】個人登録票!$A$21:$P$50,5,FALSE)),"",VLOOKUP(AJ80,【入力用】個人登録票!$A$21:$P$50,5,FALSE)) &amp; IF(ISERROR(VLOOKUP(AJ80,【入力用】個人登録票!$A$59:$P$127,5,FALSE)),"",VLOOKUP(AJ80,【入力用】個人登録票!$A$59:$P$127,5,FALSE))</f>
        <v/>
      </c>
      <c r="AC80" s="589"/>
      <c r="AD80" s="589"/>
      <c r="AE80" s="636" t="str">
        <f>TEXT(IF(ISERROR(VLOOKUP(AJ80,【入力用】個人登録票!$A$21:$P$50,12,FALSE)),"",VLOOKUP(AJ80,【入力用】個人登録票!$A$21:$P$50,12,FALSE)) &amp; IF(ISERROR(VLOOKUP(AJ80,【入力用】個人登録票!$A$59:$P$127,12,FALSE)),"",VLOOKUP(AJ80,【入力用】個人登録票!$A$59:$P$127,12,FALSE)),"yyyy/m/d")</f>
        <v/>
      </c>
      <c r="AF80" s="637"/>
      <c r="AG80" s="611" t="str">
        <f t="shared" ref="AG80" si="9">IF(AA80="","",$F$8)</f>
        <v/>
      </c>
      <c r="AH80" s="634" t="str">
        <f>IF(ISERROR(VLOOKUP(AJ80,【入力用】個人登録票!$A$21:$Q$50,17,FALSE)),"",VLOOKUP(AJ80,【入力用】個人登録票!$A$21:$Q$50,17,FALSE)) &amp; IF(ISERROR(VLOOKUP(AJ80,【入力用】個人登録票!$A$59:$Q$127,17,FALSE)),"",VLOOKUP(AJ80,【入力用】個人登録票!$A$59:$Q$127,17,FALSE))</f>
        <v/>
      </c>
      <c r="AI80" s="657" t="str">
        <f>IF(ISERROR(VLOOKUP(AJ80,【入力用】個人登録票!$A$21:$P$50,16,FALSE)),"",VLOOKUP(AJ80,【入力用】個人登録票!$A$21:$P$50,16,FALSE)) &amp; IF(ISERROR(VLOOKUP(AJ80,【入力用】個人登録票!$A$59:$P$127,16,FALSE)),"",VLOOKUP(AJ80,【入力用】個人登録票!$A$59:$P$127,16,FALSE))</f>
        <v/>
      </c>
      <c r="AJ80" s="662" t="s">
        <v>309</v>
      </c>
      <c r="AK80" s="663" t="str">
        <f>IF(ISERROR(VLOOKUP(AJ80,#REF!,18,FALSE)),"",VLOOKUP(AJ80,#REF!,18,FALSE)) &amp; IF(ISERROR(VLOOKUP(AJ80,#REF!,18,FALSE)),"",VLOOKUP(AJ80,#REF!,18,FALSE))</f>
        <v/>
      </c>
    </row>
    <row r="81" spans="1:37" ht="13.5" customHeight="1" thickBot="1">
      <c r="C81" s="709" t="s">
        <v>3</v>
      </c>
      <c r="D81" s="710"/>
      <c r="E81" s="711"/>
      <c r="F81" s="621"/>
      <c r="G81" s="621"/>
      <c r="H81" s="621"/>
      <c r="I81" s="621"/>
      <c r="J81" s="621"/>
      <c r="K81" s="621"/>
      <c r="L81" s="621"/>
      <c r="M81" s="621"/>
      <c r="N81" s="717" t="s">
        <v>136</v>
      </c>
      <c r="O81" s="717"/>
      <c r="P81" s="717"/>
      <c r="Q81" s="621">
        <f>IF($Q$15="","",$Q$15)</f>
        <v>0</v>
      </c>
      <c r="R81" s="621"/>
      <c r="S81" s="621"/>
      <c r="T81" s="621"/>
      <c r="U81" s="621"/>
      <c r="V81" s="621"/>
      <c r="W81" s="621"/>
      <c r="X81" s="621"/>
      <c r="Y81" s="621"/>
      <c r="Z81" s="622"/>
      <c r="AA81" s="597"/>
      <c r="AB81" s="589"/>
      <c r="AC81" s="589"/>
      <c r="AD81" s="589"/>
      <c r="AE81" s="638"/>
      <c r="AF81" s="639"/>
      <c r="AG81" s="611"/>
      <c r="AH81" s="635"/>
      <c r="AI81" s="658"/>
      <c r="AJ81" s="662"/>
      <c r="AK81" s="664"/>
    </row>
    <row r="82" spans="1:37" ht="13.5" customHeight="1">
      <c r="C82" s="712" t="s">
        <v>14</v>
      </c>
      <c r="D82" s="713"/>
      <c r="E82" s="714"/>
      <c r="F82" s="715">
        <f>IF($F$16="","",$F$16)</f>
        <v>0</v>
      </c>
      <c r="G82" s="715"/>
      <c r="H82" s="715"/>
      <c r="I82" s="715"/>
      <c r="J82" s="715"/>
      <c r="K82" s="715"/>
      <c r="L82" s="715"/>
      <c r="M82" s="715"/>
      <c r="N82" s="612" t="s">
        <v>64</v>
      </c>
      <c r="O82" s="613"/>
      <c r="P82" s="614"/>
      <c r="Q82" s="715">
        <f>IF($Q$16="","",$Q$16)</f>
        <v>0</v>
      </c>
      <c r="R82" s="715"/>
      <c r="S82" s="715"/>
      <c r="T82" s="715"/>
      <c r="U82" s="715"/>
      <c r="V82" s="715"/>
      <c r="W82" s="715"/>
      <c r="X82" s="715"/>
      <c r="Y82" s="715"/>
      <c r="Z82" s="716"/>
      <c r="AA82" s="596" t="str">
        <f>IF(ISERROR(VLOOKUP(AJ82,【入力用】個人登録票!$A$21:$P$50,2,FALSE)),"",VLOOKUP(AJ82,【入力用】個人登録票!$A$21:$P$50,2,FALSE)) &amp; IF(ISERROR(VLOOKUP(AJ82,【入力用】個人登録票!$A$59:$P$127,2,FALSE)),"",VLOOKUP(AJ82,【入力用】個人登録票!$A$59:$P$127,2,FALSE))</f>
        <v/>
      </c>
      <c r="AB82" s="588" t="str">
        <f>IF(ISERROR(VLOOKUP(AJ82,【入力用】個人登録票!$A$21:$P$50,5,FALSE)),"",VLOOKUP(AJ82,【入力用】個人登録票!$A$21:$P$50,5,FALSE)) &amp; IF(ISERROR(VLOOKUP(AJ82,【入力用】個人登録票!$A$59:$P$127,5,FALSE)),"",VLOOKUP(AJ82,【入力用】個人登録票!$A$59:$P$127,5,FALSE))</f>
        <v/>
      </c>
      <c r="AC82" s="589"/>
      <c r="AD82" s="589"/>
      <c r="AE82" s="636" t="str">
        <f>TEXT(IF(ISERROR(VLOOKUP(AJ82,【入力用】個人登録票!$A$21:$P$50,12,FALSE)),"",VLOOKUP(AJ82,【入力用】個人登録票!$A$21:$P$50,12,FALSE)) &amp; IF(ISERROR(VLOOKUP(AJ82,【入力用】個人登録票!$A$59:$P$127,12,FALSE)),"",VLOOKUP(AJ82,【入力用】個人登録票!$A$59:$P$127,12,FALSE)),"yyyy/m/d")</f>
        <v/>
      </c>
      <c r="AF82" s="637"/>
      <c r="AG82" s="611" t="str">
        <f t="shared" ref="AG82" si="10">IF(AA82="","",$F$8)</f>
        <v/>
      </c>
      <c r="AH82" s="634" t="str">
        <f>IF(ISERROR(VLOOKUP(AJ82,【入力用】個人登録票!$A$21:$Q$50,17,FALSE)),"",VLOOKUP(AJ82,【入力用】個人登録票!$A$21:$Q$50,17,FALSE)) &amp; IF(ISERROR(VLOOKUP(AJ82,【入力用】個人登録票!$A$59:$Q$127,17,FALSE)),"",VLOOKUP(AJ82,【入力用】個人登録票!$A$59:$Q$127,17,FALSE))</f>
        <v/>
      </c>
      <c r="AI82" s="657" t="str">
        <f>IF(ISERROR(VLOOKUP(AJ82,【入力用】個人登録票!$A$21:$P$50,16,FALSE)),"",VLOOKUP(AJ82,【入力用】個人登録票!$A$21:$P$50,16,FALSE)) &amp; IF(ISERROR(VLOOKUP(AJ82,【入力用】個人登録票!$A$59:$P$127,16,FALSE)),"",VLOOKUP(AJ82,【入力用】個人登録票!$A$59:$P$127,16,FALSE))</f>
        <v/>
      </c>
      <c r="AJ82" s="662" t="s">
        <v>430</v>
      </c>
      <c r="AK82" s="663" t="str">
        <f>IF(ISERROR(VLOOKUP(AJ82,#REF!,18,FALSE)),"",VLOOKUP(AJ82,#REF!,18,FALSE)) &amp; IF(ISERROR(VLOOKUP(AJ82,#REF!,18,FALSE)),"",VLOOKUP(AJ82,#REF!,18,FALSE))</f>
        <v/>
      </c>
    </row>
    <row r="83" spans="1:37" ht="13.5" customHeight="1">
      <c r="C83" s="618" t="s">
        <v>2</v>
      </c>
      <c r="D83" s="619"/>
      <c r="E83" s="620"/>
      <c r="F83" s="602"/>
      <c r="G83" s="602"/>
      <c r="H83" s="602"/>
      <c r="I83" s="602"/>
      <c r="J83" s="602"/>
      <c r="K83" s="602"/>
      <c r="L83" s="602"/>
      <c r="M83" s="602"/>
      <c r="N83" s="615"/>
      <c r="O83" s="616"/>
      <c r="P83" s="617"/>
      <c r="Q83" s="602" t="str">
        <f>IF(【印刷用】日本協会登録用紙!Q50="","",【印刷用】日本協会登録用紙!Q50)</f>
        <v/>
      </c>
      <c r="R83" s="602"/>
      <c r="S83" s="602"/>
      <c r="T83" s="602"/>
      <c r="U83" s="602"/>
      <c r="V83" s="602"/>
      <c r="W83" s="602"/>
      <c r="X83" s="602"/>
      <c r="Y83" s="602"/>
      <c r="Z83" s="603"/>
      <c r="AA83" s="597"/>
      <c r="AB83" s="589"/>
      <c r="AC83" s="589"/>
      <c r="AD83" s="589"/>
      <c r="AE83" s="638"/>
      <c r="AF83" s="639"/>
      <c r="AG83" s="611"/>
      <c r="AH83" s="635"/>
      <c r="AI83" s="658"/>
      <c r="AJ83" s="662"/>
      <c r="AK83" s="664"/>
    </row>
    <row r="84" spans="1:37" ht="13.5" customHeight="1">
      <c r="C84" s="769" t="s">
        <v>17</v>
      </c>
      <c r="D84" s="770"/>
      <c r="E84" s="589" t="s">
        <v>10</v>
      </c>
      <c r="F84" s="589"/>
      <c r="G84" s="589" t="s">
        <v>11</v>
      </c>
      <c r="H84" s="589"/>
      <c r="I84" s="632" t="s">
        <v>38</v>
      </c>
      <c r="J84" s="632"/>
      <c r="K84" s="632"/>
      <c r="L84" s="632"/>
      <c r="M84" s="632"/>
      <c r="N84" s="632"/>
      <c r="O84" s="589" t="s">
        <v>40</v>
      </c>
      <c r="P84" s="589"/>
      <c r="Q84" s="589"/>
      <c r="R84" s="589"/>
      <c r="S84" s="589"/>
      <c r="T84" s="589"/>
      <c r="U84" s="589"/>
      <c r="V84" s="589"/>
      <c r="W84" s="589" t="s">
        <v>41</v>
      </c>
      <c r="X84" s="589"/>
      <c r="Y84" s="589"/>
      <c r="Z84" s="623"/>
      <c r="AA84" s="596" t="str">
        <f>IF(ISERROR(VLOOKUP(AJ84,【入力用】個人登録票!$A$21:$P$50,2,FALSE)),"",VLOOKUP(AJ84,【入力用】個人登録票!$A$21:$P$50,2,FALSE)) &amp; IF(ISERROR(VLOOKUP(AJ84,【入力用】個人登録票!$A$59:$P$127,2,FALSE)),"",VLOOKUP(AJ84,【入力用】個人登録票!$A$59:$P$127,2,FALSE))</f>
        <v/>
      </c>
      <c r="AB84" s="588" t="str">
        <f>IF(ISERROR(VLOOKUP(AJ84,【入力用】個人登録票!$A$21:$P$50,5,FALSE)),"",VLOOKUP(AJ84,【入力用】個人登録票!$A$21:$P$50,5,FALSE)) &amp; IF(ISERROR(VLOOKUP(AJ84,【入力用】個人登録票!$A$59:$P$127,5,FALSE)),"",VLOOKUP(AJ84,【入力用】個人登録票!$A$59:$P$127,5,FALSE))</f>
        <v/>
      </c>
      <c r="AC84" s="589"/>
      <c r="AD84" s="589"/>
      <c r="AE84" s="636" t="str">
        <f>TEXT(IF(ISERROR(VLOOKUP(AJ84,【入力用】個人登録票!$A$21:$P$50,12,FALSE)),"",VLOOKUP(AJ84,【入力用】個人登録票!$A$21:$P$50,12,FALSE)) &amp; IF(ISERROR(VLOOKUP(AJ84,【入力用】個人登録票!$A$59:$P$127,12,FALSE)),"",VLOOKUP(AJ84,【入力用】個人登録票!$A$59:$P$127,12,FALSE)),"yyyy/m/d")</f>
        <v/>
      </c>
      <c r="AF84" s="637"/>
      <c r="AG84" s="611" t="str">
        <f t="shared" ref="AG84" si="11">IF(AA84="","",$F$8)</f>
        <v/>
      </c>
      <c r="AH84" s="634" t="str">
        <f>IF(ISERROR(VLOOKUP(AJ84,【入力用】個人登録票!$A$21:$Q$50,17,FALSE)),"",VLOOKUP(AJ84,【入力用】個人登録票!$A$21:$Q$50,17,FALSE)) &amp; IF(ISERROR(VLOOKUP(AJ84,【入力用】個人登録票!$A$59:$Q$127,17,FALSE)),"",VLOOKUP(AJ84,【入力用】個人登録票!$A$59:$Q$127,17,FALSE))</f>
        <v/>
      </c>
      <c r="AI84" s="657" t="str">
        <f>IF(ISERROR(VLOOKUP(AJ84,【入力用】個人登録票!$A$21:$P$50,16,FALSE)),"",VLOOKUP(AJ84,【入力用】個人登録票!$A$21:$P$50,16,FALSE)) &amp; IF(ISERROR(VLOOKUP(AJ84,【入力用】個人登録票!$A$59:$P$127,16,FALSE)),"",VLOOKUP(AJ84,【入力用】個人登録票!$A$59:$P$127,16,FALSE))</f>
        <v/>
      </c>
      <c r="AJ84" s="662" t="s">
        <v>431</v>
      </c>
      <c r="AK84" s="663" t="str">
        <f>IF(ISERROR(VLOOKUP(AJ84,#REF!,18,FALSE)),"",VLOOKUP(AJ84,#REF!,18,FALSE)) &amp; IF(ISERROR(VLOOKUP(AJ84,#REF!,18,FALSE)),"",VLOOKUP(AJ84,#REF!,18,FALSE))</f>
        <v/>
      </c>
    </row>
    <row r="85" spans="1:37" ht="13.5" customHeight="1">
      <c r="C85" s="771"/>
      <c r="D85" s="772"/>
      <c r="E85" s="589"/>
      <c r="F85" s="589"/>
      <c r="G85" s="589"/>
      <c r="H85" s="589"/>
      <c r="I85" s="631" t="s">
        <v>39</v>
      </c>
      <c r="J85" s="631"/>
      <c r="K85" s="631"/>
      <c r="L85" s="631"/>
      <c r="M85" s="631"/>
      <c r="N85" s="631"/>
      <c r="O85" s="589"/>
      <c r="P85" s="589"/>
      <c r="Q85" s="589"/>
      <c r="R85" s="589"/>
      <c r="S85" s="589"/>
      <c r="T85" s="589"/>
      <c r="U85" s="589"/>
      <c r="V85" s="589"/>
      <c r="W85" s="589"/>
      <c r="X85" s="589"/>
      <c r="Y85" s="589"/>
      <c r="Z85" s="623"/>
      <c r="AA85" s="597"/>
      <c r="AB85" s="589"/>
      <c r="AC85" s="589"/>
      <c r="AD85" s="589"/>
      <c r="AE85" s="638"/>
      <c r="AF85" s="639"/>
      <c r="AG85" s="611"/>
      <c r="AH85" s="635"/>
      <c r="AI85" s="658"/>
      <c r="AJ85" s="662"/>
      <c r="AK85" s="664"/>
    </row>
    <row r="86" spans="1:37" ht="27" customHeight="1">
      <c r="A86" s="75" t="s">
        <v>419</v>
      </c>
      <c r="B86" s="81" t="str">
        <f>IF(ISERROR(VLOOKUP(A86,#REF!,18,FALSE)),"",VLOOKUP(A86,#REF!,18,FALSE)) &amp; IF(ISERROR(VLOOKUP(A86,#REF!,18,FALSE)),"",VLOOKUP(A86,#REF!,18,FALSE))</f>
        <v/>
      </c>
      <c r="C86" s="755" t="str">
        <f>IF(ISERROR(VLOOKUP(A86,【入力用】個人登録票!$A$21:$P$50,2,FALSE)),"",VLOOKUP(A86,【入力用】個人登録票!$A$21:$P$50,2,FALSE)) &amp; IF(ISERROR(VLOOKUP(A86,【入力用】個人登録票!$A$59:$P$127,2,FALSE)),"",VLOOKUP(A86,【入力用】個人登録票!$A$59:$P$127,2,FALSE))</f>
        <v/>
      </c>
      <c r="D86" s="756"/>
      <c r="E86" s="623" t="str">
        <f>IF(ISERROR(VLOOKUP(A86,【入力用】個人登録票!$A$21:$P$50,5,FALSE)),"",VLOOKUP(A86,【入力用】個人登録票!$A$21:$P$50,5,FALSE)) &amp; IF(ISERROR(VLOOKUP(A86,【入力用】個人登録票!$A$59:$P$127,5,FALSE)),"",VLOOKUP(A86,【入力用】個人登録票!$A$59:$P$127,5,FALSE))</f>
        <v/>
      </c>
      <c r="F86" s="607"/>
      <c r="G86" s="754" t="str">
        <f>TEXT(IF(ISERROR(VLOOKUP(A86,【入力用】個人登録票!$A$21:$P$50,12,FALSE)),"",VLOOKUP(A86,【入力用】個人登録票!$A$21:$P$50,12,FALSE)) &amp; IF(ISERROR(VLOOKUP(A86,【入力用】個人登録票!$A$59:$P$127,12,FALSE)),"",VLOOKUP(A86,【入力用】個人登録票!$A$59:$P$127,12,FALSE)),"yyyy/m/d")</f>
        <v/>
      </c>
      <c r="H86" s="754"/>
      <c r="I86" s="754" t="str">
        <f t="shared" ref="I86" si="12">IF(C86="","",$F$8)</f>
        <v/>
      </c>
      <c r="J86" s="754"/>
      <c r="K86" s="754"/>
      <c r="L86" s="754"/>
      <c r="M86" s="754"/>
      <c r="N86" s="754"/>
      <c r="O86" s="783" t="str">
        <f>IF(ISERROR(VLOOKUP(A86,【入力用】個人登録票!$A$21:$Q$50,17,FALSE)),"",VLOOKUP(A86,【入力用】個人登録票!$A$21:$Q$50,17,FALSE)) &amp; IF(ISERROR(VLOOKUP(A86,【入力用】個人登録票!$A$59:$Q$127,17,FALSE)),"",VLOOKUP(A86,【入力用】個人登録票!$A$59:$Q$127,17,FALSE))</f>
        <v/>
      </c>
      <c r="P86" s="647"/>
      <c r="Q86" s="647"/>
      <c r="R86" s="647"/>
      <c r="S86" s="647"/>
      <c r="T86" s="647"/>
      <c r="U86" s="647"/>
      <c r="V86" s="648"/>
      <c r="W86" s="765" t="str">
        <f>IF(ISERROR(VLOOKUP(A86,【入力用】個人登録票!$A$21:$P$50,16,FALSE)),"",VLOOKUP(A86,【入力用】個人登録票!$A$21:$P$50,16,FALSE)) &amp; IF(ISERROR(VLOOKUP(A86,【入力用】個人登録票!$A$59:$P$127,16,FALSE)),"",VLOOKUP(A86,【入力用】個人登録票!$A$59:$P$127,16,FALSE))</f>
        <v/>
      </c>
      <c r="X86" s="784"/>
      <c r="Y86" s="784"/>
      <c r="Z86" s="785"/>
      <c r="AA86" s="79" t="str">
        <f>IF(ISERROR(VLOOKUP(AJ86,【入力用】個人登録票!$A$21:$P$50,2,FALSE)),"",VLOOKUP(AJ86,【入力用】個人登録票!$A$21:$P$50,2,FALSE)) &amp; IF(ISERROR(VLOOKUP(AJ86,【入力用】個人登録票!$A$59:$P$127,2,FALSE)),"",VLOOKUP(AJ86,【入力用】個人登録票!$A$59:$P$127,2,FALSE))</f>
        <v/>
      </c>
      <c r="AB86" s="606" t="str">
        <f>IF(ISERROR(VLOOKUP(AJ86,【入力用】個人登録票!$A$21:$P$50,5,FALSE)),"",VLOOKUP(AJ86,【入力用】個人登録票!$A$21:$P$50,5,FALSE)) &amp; IF(ISERROR(VLOOKUP(AJ86,【入力用】個人登録票!$A$59:$P$127,5,FALSE)),"",VLOOKUP(AJ86,【入力用】個人登録票!$A$59:$P$127,5,FALSE))</f>
        <v/>
      </c>
      <c r="AC86" s="649"/>
      <c r="AD86" s="607"/>
      <c r="AE86" s="644" t="str">
        <f>TEXT(IF(ISERROR(VLOOKUP(AJ86,【入力用】個人登録票!$A$21:$P$50,12,FALSE)),"",VLOOKUP(AJ86,【入力用】個人登録票!$A$21:$P$50,12,FALSE)) &amp; IF(ISERROR(VLOOKUP(AJ86,【入力用】個人登録票!$A$59:$P$127,12,FALSE)),"",VLOOKUP(AJ86,【入力用】個人登録票!$A$59:$P$127,12,FALSE)),"yyyy/m/d")</f>
        <v/>
      </c>
      <c r="AF86" s="645"/>
      <c r="AG86" s="99" t="str">
        <f t="shared" ref="AG86" si="13">IF(AA86="","",$F$8)</f>
        <v/>
      </c>
      <c r="AH86" s="100" t="str">
        <f>IF(ISERROR(VLOOKUP(AJ86,【入力用】個人登録票!$A$21:$Q$50,17,FALSE)),"",VLOOKUP(AJ86,【入力用】個人登録票!$A$21:$Q$50,17,FALSE)) &amp; IF(ISERROR(VLOOKUP(AJ86,【入力用】個人登録票!$A$59:$Q$127,17,FALSE)),"",VLOOKUP(AJ86,【入力用】個人登録票!$A$59:$Q$127,17,FALSE))</f>
        <v/>
      </c>
      <c r="AI86" s="80" t="str">
        <f>IF(ISERROR(VLOOKUP(AJ86,【入力用】個人登録票!$A$21:$P$50,16,FALSE)),"",VLOOKUP(AJ86,【入力用】個人登録票!$A$21:$P$50,16,FALSE)) &amp; IF(ISERROR(VLOOKUP(AJ86,【入力用】個人登録票!$A$59:$P$127,16,FALSE)),"",VLOOKUP(AJ86,【入力用】個人登録票!$A$59:$P$127,16,FALSE))</f>
        <v/>
      </c>
      <c r="AJ86" s="101" t="s">
        <v>432</v>
      </c>
      <c r="AK86" s="102" t="str">
        <f>IF(ISERROR(VLOOKUP(AJ86,#REF!,18,FALSE)),"",VLOOKUP(AJ86,#REF!,18,FALSE)) &amp; IF(ISERROR(VLOOKUP(AJ86,#REF!,18,FALSE)),"",VLOOKUP(AJ86,#REF!,18,FALSE))</f>
        <v/>
      </c>
    </row>
    <row r="87" spans="1:37" ht="27" customHeight="1">
      <c r="A87" s="75" t="s">
        <v>420</v>
      </c>
      <c r="B87" s="81" t="str">
        <f>IF(ISERROR(VLOOKUP(A87,#REF!,18,FALSE)),"",VLOOKUP(A87,#REF!,18,FALSE)) &amp; IF(ISERROR(VLOOKUP(A87,#REF!,18,FALSE)),"",VLOOKUP(A87,#REF!,18,FALSE))</f>
        <v/>
      </c>
      <c r="C87" s="755" t="str">
        <f>IF(ISERROR(VLOOKUP(A87,【入力用】個人登録票!$A$21:$P$50,2,FALSE)),"",VLOOKUP(A87,【入力用】個人登録票!$A$21:$P$50,2,FALSE)) &amp; IF(ISERROR(VLOOKUP(A87,【入力用】個人登録票!$A$59:$P$127,2,FALSE)),"",VLOOKUP(A87,【入力用】個人登録票!$A$59:$P$127,2,FALSE))</f>
        <v/>
      </c>
      <c r="D87" s="756"/>
      <c r="E87" s="623" t="str">
        <f>IF(ISERROR(VLOOKUP(A87,【入力用】個人登録票!$A$21:$P$50,5,FALSE)),"",VLOOKUP(A87,【入力用】個人登録票!$A$21:$P$50,5,FALSE)) &amp; IF(ISERROR(VLOOKUP(A87,【入力用】個人登録票!$A$59:$P$127,5,FALSE)),"",VLOOKUP(A87,【入力用】個人登録票!$A$59:$P$127,5,FALSE))</f>
        <v/>
      </c>
      <c r="F87" s="607"/>
      <c r="G87" s="754" t="str">
        <f>TEXT(IF(ISERROR(VLOOKUP(A87,【入力用】個人登録票!$A$21:$P$50,12,FALSE)),"",VLOOKUP(A87,【入力用】個人登録票!$A$21:$P$50,12,FALSE)) &amp; IF(ISERROR(VLOOKUP(A87,【入力用】個人登録票!$A$59:$P$127,12,FALSE)),"",VLOOKUP(A87,【入力用】個人登録票!$A$59:$P$127,12,FALSE)),"yyyy/m/d")</f>
        <v/>
      </c>
      <c r="H87" s="754"/>
      <c r="I87" s="754" t="str">
        <f t="shared" ref="I87:I97" si="14">IF(C87="","",$F$8)</f>
        <v/>
      </c>
      <c r="J87" s="754"/>
      <c r="K87" s="754"/>
      <c r="L87" s="754"/>
      <c r="M87" s="754"/>
      <c r="N87" s="754"/>
      <c r="O87" s="783" t="str">
        <f>IF(ISERROR(VLOOKUP(A87,【入力用】個人登録票!$A$21:$Q$50,17,FALSE)),"",VLOOKUP(A87,【入力用】個人登録票!$A$21:$Q$50,17,FALSE)) &amp; IF(ISERROR(VLOOKUP(A87,【入力用】個人登録票!$A$59:$Q$127,17,FALSE)),"",VLOOKUP(A87,【入力用】個人登録票!$A$59:$Q$127,17,FALSE))</f>
        <v/>
      </c>
      <c r="P87" s="647"/>
      <c r="Q87" s="647"/>
      <c r="R87" s="647"/>
      <c r="S87" s="647"/>
      <c r="T87" s="647"/>
      <c r="U87" s="647"/>
      <c r="V87" s="648"/>
      <c r="W87" s="765" t="str">
        <f>IF(ISERROR(VLOOKUP(A87,【入力用】個人登録票!$A$21:$P$50,16,FALSE)),"",VLOOKUP(A87,【入力用】個人登録票!$A$21:$P$50,16,FALSE)) &amp; IF(ISERROR(VLOOKUP(A87,【入力用】個人登録票!$A$59:$P$127,16,FALSE)),"",VLOOKUP(A87,【入力用】個人登録票!$A$59:$P$127,16,FALSE))</f>
        <v/>
      </c>
      <c r="X87" s="784"/>
      <c r="Y87" s="784"/>
      <c r="Z87" s="785"/>
      <c r="AA87" s="79" t="str">
        <f>IF(ISERROR(VLOOKUP(AJ87,【入力用】個人登録票!$A$21:$P$50,2,FALSE)),"",VLOOKUP(AJ87,【入力用】個人登録票!$A$21:$P$50,2,FALSE)) &amp; IF(ISERROR(VLOOKUP(AJ87,【入力用】個人登録票!$A$59:$P$127,2,FALSE)),"",VLOOKUP(AJ87,【入力用】個人登録票!$A$59:$P$127,2,FALSE))</f>
        <v/>
      </c>
      <c r="AB87" s="606" t="str">
        <f>IF(ISERROR(VLOOKUP(AJ87,【入力用】個人登録票!$A$21:$P$50,5,FALSE)),"",VLOOKUP(AJ87,【入力用】個人登録票!$A$21:$P$50,5,FALSE)) &amp; IF(ISERROR(VLOOKUP(AJ87,【入力用】個人登録票!$A$59:$P$127,5,FALSE)),"",VLOOKUP(AJ87,【入力用】個人登録票!$A$59:$P$127,5,FALSE))</f>
        <v/>
      </c>
      <c r="AC87" s="649"/>
      <c r="AD87" s="607"/>
      <c r="AE87" s="644" t="str">
        <f>TEXT(IF(ISERROR(VLOOKUP(AJ87,【入力用】個人登録票!$A$21:$P$50,12,FALSE)),"",VLOOKUP(AJ87,【入力用】個人登録票!$A$21:$P$50,12,FALSE)) &amp; IF(ISERROR(VLOOKUP(AJ87,【入力用】個人登録票!$A$59:$P$127,12,FALSE)),"",VLOOKUP(AJ87,【入力用】個人登録票!$A$59:$P$127,12,FALSE)),"yyyy/m/d")</f>
        <v/>
      </c>
      <c r="AF87" s="645"/>
      <c r="AG87" s="99" t="str">
        <f t="shared" ref="AG87:AG97" si="15">IF(AA87="","",$F$8)</f>
        <v/>
      </c>
      <c r="AH87" s="100" t="str">
        <f>IF(ISERROR(VLOOKUP(AJ87,【入力用】個人登録票!$A$21:$Q$50,17,FALSE)),"",VLOOKUP(AJ87,【入力用】個人登録票!$A$21:$Q$50,17,FALSE)) &amp; IF(ISERROR(VLOOKUP(AJ87,【入力用】個人登録票!$A$59:$Q$127,17,FALSE)),"",VLOOKUP(AJ87,【入力用】個人登録票!$A$59:$Q$127,17,FALSE))</f>
        <v/>
      </c>
      <c r="AI87" s="80" t="str">
        <f>IF(ISERROR(VLOOKUP(AJ87,【入力用】個人登録票!$A$21:$P$50,16,FALSE)),"",VLOOKUP(AJ87,【入力用】個人登録票!$A$21:$P$50,16,FALSE)) &amp; IF(ISERROR(VLOOKUP(AJ87,【入力用】個人登録票!$A$59:$P$127,16,FALSE)),"",VLOOKUP(AJ87,【入力用】個人登録票!$A$59:$P$127,16,FALSE))</f>
        <v/>
      </c>
      <c r="AJ87" s="101" t="s">
        <v>433</v>
      </c>
      <c r="AK87" s="102" t="str">
        <f>IF(ISERROR(VLOOKUP(AJ87,#REF!,18,FALSE)),"",VLOOKUP(AJ87,#REF!,18,FALSE)) &amp; IF(ISERROR(VLOOKUP(AJ87,#REF!,18,FALSE)),"",VLOOKUP(AJ87,#REF!,18,FALSE))</f>
        <v/>
      </c>
    </row>
    <row r="88" spans="1:37" ht="27" customHeight="1">
      <c r="A88" s="75" t="s">
        <v>421</v>
      </c>
      <c r="B88" s="81" t="str">
        <f>IF(ISERROR(VLOOKUP(A88,#REF!,18,FALSE)),"",VLOOKUP(A88,#REF!,18,FALSE)) &amp; IF(ISERROR(VLOOKUP(A88,#REF!,18,FALSE)),"",VLOOKUP(A88,#REF!,18,FALSE))</f>
        <v/>
      </c>
      <c r="C88" s="755" t="str">
        <f>IF(ISERROR(VLOOKUP(A88,【入力用】個人登録票!$A$21:$P$50,2,FALSE)),"",VLOOKUP(A88,【入力用】個人登録票!$A$21:$P$50,2,FALSE)) &amp; IF(ISERROR(VLOOKUP(A88,【入力用】個人登録票!$A$59:$P$127,2,FALSE)),"",VLOOKUP(A88,【入力用】個人登録票!$A$59:$P$127,2,FALSE))</f>
        <v/>
      </c>
      <c r="D88" s="756"/>
      <c r="E88" s="623" t="str">
        <f>IF(ISERROR(VLOOKUP(A88,【入力用】個人登録票!$A$21:$P$50,5,FALSE)),"",VLOOKUP(A88,【入力用】個人登録票!$A$21:$P$50,5,FALSE)) &amp; IF(ISERROR(VLOOKUP(A88,【入力用】個人登録票!$A$59:$P$127,5,FALSE)),"",VLOOKUP(A88,【入力用】個人登録票!$A$59:$P$127,5,FALSE))</f>
        <v/>
      </c>
      <c r="F88" s="607"/>
      <c r="G88" s="754" t="str">
        <f>TEXT(IF(ISERROR(VLOOKUP(A88,【入力用】個人登録票!$A$21:$P$50,12,FALSE)),"",VLOOKUP(A88,【入力用】個人登録票!$A$21:$P$50,12,FALSE)) &amp; IF(ISERROR(VLOOKUP(A88,【入力用】個人登録票!$A$59:$P$127,12,FALSE)),"",VLOOKUP(A88,【入力用】個人登録票!$A$59:$P$127,12,FALSE)),"yyyy/m/d")</f>
        <v/>
      </c>
      <c r="H88" s="754"/>
      <c r="I88" s="754" t="str">
        <f t="shared" si="14"/>
        <v/>
      </c>
      <c r="J88" s="754"/>
      <c r="K88" s="754"/>
      <c r="L88" s="754"/>
      <c r="M88" s="754"/>
      <c r="N88" s="754"/>
      <c r="O88" s="783" t="str">
        <f>IF(ISERROR(VLOOKUP(A88,【入力用】個人登録票!$A$21:$Q$50,17,FALSE)),"",VLOOKUP(A88,【入力用】個人登録票!$A$21:$Q$50,17,FALSE)) &amp; IF(ISERROR(VLOOKUP(A88,【入力用】個人登録票!$A$59:$Q$127,17,FALSE)),"",VLOOKUP(A88,【入力用】個人登録票!$A$59:$Q$127,17,FALSE))</f>
        <v/>
      </c>
      <c r="P88" s="647"/>
      <c r="Q88" s="647"/>
      <c r="R88" s="647"/>
      <c r="S88" s="647"/>
      <c r="T88" s="647"/>
      <c r="U88" s="647"/>
      <c r="V88" s="648"/>
      <c r="W88" s="765" t="str">
        <f>IF(ISERROR(VLOOKUP(A88,【入力用】個人登録票!$A$21:$P$50,16,FALSE)),"",VLOOKUP(A88,【入力用】個人登録票!$A$21:$P$50,16,FALSE)) &amp; IF(ISERROR(VLOOKUP(A88,【入力用】個人登録票!$A$59:$P$127,16,FALSE)),"",VLOOKUP(A88,【入力用】個人登録票!$A$59:$P$127,16,FALSE))</f>
        <v/>
      </c>
      <c r="X88" s="784"/>
      <c r="Y88" s="784"/>
      <c r="Z88" s="785"/>
      <c r="AA88" s="79" t="str">
        <f>IF(ISERROR(VLOOKUP(AJ88,【入力用】個人登録票!$A$21:$P$50,2,FALSE)),"",VLOOKUP(AJ88,【入力用】個人登録票!$A$21:$P$50,2,FALSE)) &amp; IF(ISERROR(VLOOKUP(AJ88,【入力用】個人登録票!$A$59:$P$127,2,FALSE)),"",VLOOKUP(AJ88,【入力用】個人登録票!$A$59:$P$127,2,FALSE))</f>
        <v/>
      </c>
      <c r="AB88" s="606" t="str">
        <f>IF(ISERROR(VLOOKUP(AJ88,【入力用】個人登録票!$A$21:$P$50,5,FALSE)),"",VLOOKUP(AJ88,【入力用】個人登録票!$A$21:$P$50,5,FALSE)) &amp; IF(ISERROR(VLOOKUP(AJ88,【入力用】個人登録票!$A$59:$P$127,5,FALSE)),"",VLOOKUP(AJ88,【入力用】個人登録票!$A$59:$P$127,5,FALSE))</f>
        <v/>
      </c>
      <c r="AC88" s="649"/>
      <c r="AD88" s="607"/>
      <c r="AE88" s="644" t="str">
        <f>TEXT(IF(ISERROR(VLOOKUP(AJ88,【入力用】個人登録票!$A$21:$P$50,12,FALSE)),"",VLOOKUP(AJ88,【入力用】個人登録票!$A$21:$P$50,12,FALSE)) &amp; IF(ISERROR(VLOOKUP(AJ88,【入力用】個人登録票!$A$59:$P$127,12,FALSE)),"",VLOOKUP(AJ88,【入力用】個人登録票!$A$59:$P$127,12,FALSE)),"yyyy/m/d")</f>
        <v/>
      </c>
      <c r="AF88" s="645"/>
      <c r="AG88" s="99" t="str">
        <f t="shared" si="15"/>
        <v/>
      </c>
      <c r="AH88" s="100" t="str">
        <f>IF(ISERROR(VLOOKUP(AJ88,【入力用】個人登録票!$A$21:$Q$50,17,FALSE)),"",VLOOKUP(AJ88,【入力用】個人登録票!$A$21:$Q$50,17,FALSE)) &amp; IF(ISERROR(VLOOKUP(AJ88,【入力用】個人登録票!$A$59:$Q$127,17,FALSE)),"",VLOOKUP(AJ88,【入力用】個人登録票!$A$59:$Q$127,17,FALSE))</f>
        <v/>
      </c>
      <c r="AI88" s="80" t="str">
        <f>IF(ISERROR(VLOOKUP(AJ88,【入力用】個人登録票!$A$21:$P$50,16,FALSE)),"",VLOOKUP(AJ88,【入力用】個人登録票!$A$21:$P$50,16,FALSE)) &amp; IF(ISERROR(VLOOKUP(AJ88,【入力用】個人登録票!$A$59:$P$127,16,FALSE)),"",VLOOKUP(AJ88,【入力用】個人登録票!$A$59:$P$127,16,FALSE))</f>
        <v/>
      </c>
      <c r="AJ88" s="101" t="s">
        <v>434</v>
      </c>
      <c r="AK88" s="102" t="str">
        <f>IF(ISERROR(VLOOKUP(AJ88,#REF!,18,FALSE)),"",VLOOKUP(AJ88,#REF!,18,FALSE)) &amp; IF(ISERROR(VLOOKUP(AJ88,#REF!,18,FALSE)),"",VLOOKUP(AJ88,#REF!,18,FALSE))</f>
        <v/>
      </c>
    </row>
    <row r="89" spans="1:37" ht="27" customHeight="1">
      <c r="A89" s="75" t="s">
        <v>422</v>
      </c>
      <c r="B89" s="81" t="str">
        <f>IF(ISERROR(VLOOKUP(A89,#REF!,18,FALSE)),"",VLOOKUP(A89,#REF!,18,FALSE)) &amp; IF(ISERROR(VLOOKUP(A89,#REF!,18,FALSE)),"",VLOOKUP(A89,#REF!,18,FALSE))</f>
        <v/>
      </c>
      <c r="C89" s="755" t="str">
        <f>IF(ISERROR(VLOOKUP(A89,【入力用】個人登録票!$A$21:$P$50,2,FALSE)),"",VLOOKUP(A89,【入力用】個人登録票!$A$21:$P$50,2,FALSE)) &amp; IF(ISERROR(VLOOKUP(A89,【入力用】個人登録票!$A$59:$P$127,2,FALSE)),"",VLOOKUP(A89,【入力用】個人登録票!$A$59:$P$127,2,FALSE))</f>
        <v/>
      </c>
      <c r="D89" s="756"/>
      <c r="E89" s="623" t="str">
        <f>IF(ISERROR(VLOOKUP(A89,【入力用】個人登録票!$A$21:$P$50,5,FALSE)),"",VLOOKUP(A89,【入力用】個人登録票!$A$21:$P$50,5,FALSE)) &amp; IF(ISERROR(VLOOKUP(A89,【入力用】個人登録票!$A$59:$P$127,5,FALSE)),"",VLOOKUP(A89,【入力用】個人登録票!$A$59:$P$127,5,FALSE))</f>
        <v/>
      </c>
      <c r="F89" s="607"/>
      <c r="G89" s="754" t="str">
        <f>TEXT(IF(ISERROR(VLOOKUP(A89,【入力用】個人登録票!$A$21:$P$50,12,FALSE)),"",VLOOKUP(A89,【入力用】個人登録票!$A$21:$P$50,12,FALSE)) &amp; IF(ISERROR(VLOOKUP(A89,【入力用】個人登録票!$A$59:$P$127,12,FALSE)),"",VLOOKUP(A89,【入力用】個人登録票!$A$59:$P$127,12,FALSE)),"yyyy/m/d")</f>
        <v/>
      </c>
      <c r="H89" s="754"/>
      <c r="I89" s="754" t="str">
        <f t="shared" si="14"/>
        <v/>
      </c>
      <c r="J89" s="754"/>
      <c r="K89" s="754"/>
      <c r="L89" s="754"/>
      <c r="M89" s="754"/>
      <c r="N89" s="754"/>
      <c r="O89" s="783" t="str">
        <f>IF(ISERROR(VLOOKUP(A89,【入力用】個人登録票!$A$21:$Q$50,17,FALSE)),"",VLOOKUP(A89,【入力用】個人登録票!$A$21:$Q$50,17,FALSE)) &amp; IF(ISERROR(VLOOKUP(A89,【入力用】個人登録票!$A$59:$Q$127,17,FALSE)),"",VLOOKUP(A89,【入力用】個人登録票!$A$59:$Q$127,17,FALSE))</f>
        <v/>
      </c>
      <c r="P89" s="647"/>
      <c r="Q89" s="647"/>
      <c r="R89" s="647"/>
      <c r="S89" s="647"/>
      <c r="T89" s="647"/>
      <c r="U89" s="647"/>
      <c r="V89" s="648"/>
      <c r="W89" s="765" t="str">
        <f>IF(ISERROR(VLOOKUP(A89,【入力用】個人登録票!$A$21:$P$50,16,FALSE)),"",VLOOKUP(A89,【入力用】個人登録票!$A$21:$P$50,16,FALSE)) &amp; IF(ISERROR(VLOOKUP(A89,【入力用】個人登録票!$A$59:$P$127,16,FALSE)),"",VLOOKUP(A89,【入力用】個人登録票!$A$59:$P$127,16,FALSE))</f>
        <v/>
      </c>
      <c r="X89" s="784"/>
      <c r="Y89" s="784"/>
      <c r="Z89" s="785"/>
      <c r="AA89" s="79" t="str">
        <f>IF(ISERROR(VLOOKUP(AJ89,【入力用】個人登録票!$A$21:$P$50,2,FALSE)),"",VLOOKUP(AJ89,【入力用】個人登録票!$A$21:$P$50,2,FALSE)) &amp; IF(ISERROR(VLOOKUP(AJ89,【入力用】個人登録票!$A$59:$P$127,2,FALSE)),"",VLOOKUP(AJ89,【入力用】個人登録票!$A$59:$P$127,2,FALSE))</f>
        <v/>
      </c>
      <c r="AB89" s="606" t="str">
        <f>IF(ISERROR(VLOOKUP(AJ89,【入力用】個人登録票!$A$21:$P$50,5,FALSE)),"",VLOOKUP(AJ89,【入力用】個人登録票!$A$21:$P$50,5,FALSE)) &amp; IF(ISERROR(VLOOKUP(AJ89,【入力用】個人登録票!$A$59:$P$127,5,FALSE)),"",VLOOKUP(AJ89,【入力用】個人登録票!$A$59:$P$127,5,FALSE))</f>
        <v/>
      </c>
      <c r="AC89" s="649"/>
      <c r="AD89" s="607"/>
      <c r="AE89" s="644" t="str">
        <f>TEXT(IF(ISERROR(VLOOKUP(AJ89,【入力用】個人登録票!$A$21:$P$50,12,FALSE)),"",VLOOKUP(AJ89,【入力用】個人登録票!$A$21:$P$50,12,FALSE)) &amp; IF(ISERROR(VLOOKUP(AJ89,【入力用】個人登録票!$A$59:$P$127,12,FALSE)),"",VLOOKUP(AJ89,【入力用】個人登録票!$A$59:$P$127,12,FALSE)),"yyyy/m/d")</f>
        <v/>
      </c>
      <c r="AF89" s="645"/>
      <c r="AG89" s="99" t="str">
        <f t="shared" si="15"/>
        <v/>
      </c>
      <c r="AH89" s="100" t="str">
        <f>IF(ISERROR(VLOOKUP(AJ89,【入力用】個人登録票!$A$21:$Q$50,17,FALSE)),"",VLOOKUP(AJ89,【入力用】個人登録票!$A$21:$Q$50,17,FALSE)) &amp; IF(ISERROR(VLOOKUP(AJ89,【入力用】個人登録票!$A$59:$Q$127,17,FALSE)),"",VLOOKUP(AJ89,【入力用】個人登録票!$A$59:$Q$127,17,FALSE))</f>
        <v/>
      </c>
      <c r="AI89" s="80" t="str">
        <f>IF(ISERROR(VLOOKUP(AJ89,【入力用】個人登録票!$A$21:$P$50,16,FALSE)),"",VLOOKUP(AJ89,【入力用】個人登録票!$A$21:$P$50,16,FALSE)) &amp; IF(ISERROR(VLOOKUP(AJ89,【入力用】個人登録票!$A$59:$P$127,16,FALSE)),"",VLOOKUP(AJ89,【入力用】個人登録票!$A$59:$P$127,16,FALSE))</f>
        <v/>
      </c>
      <c r="AJ89" s="101" t="s">
        <v>435</v>
      </c>
      <c r="AK89" s="102" t="str">
        <f>IF(ISERROR(VLOOKUP(AJ89,#REF!,18,FALSE)),"",VLOOKUP(AJ89,#REF!,18,FALSE)) &amp; IF(ISERROR(VLOOKUP(AJ89,#REF!,18,FALSE)),"",VLOOKUP(AJ89,#REF!,18,FALSE))</f>
        <v/>
      </c>
    </row>
    <row r="90" spans="1:37" ht="27" customHeight="1">
      <c r="A90" s="75" t="s">
        <v>423</v>
      </c>
      <c r="B90" s="81" t="str">
        <f>IF(ISERROR(VLOOKUP(A90,#REF!,18,FALSE)),"",VLOOKUP(A90,#REF!,18,FALSE)) &amp; IF(ISERROR(VLOOKUP(A90,#REF!,18,FALSE)),"",VLOOKUP(A90,#REF!,18,FALSE))</f>
        <v/>
      </c>
      <c r="C90" s="755" t="str">
        <f>IF(ISERROR(VLOOKUP(A90,【入力用】個人登録票!$A$21:$P$50,2,FALSE)),"",VLOOKUP(A90,【入力用】個人登録票!$A$21:$P$50,2,FALSE)) &amp; IF(ISERROR(VLOOKUP(A90,【入力用】個人登録票!$A$59:$P$127,2,FALSE)),"",VLOOKUP(A90,【入力用】個人登録票!$A$59:$P$127,2,FALSE))</f>
        <v/>
      </c>
      <c r="D90" s="756"/>
      <c r="E90" s="623" t="str">
        <f>IF(ISERROR(VLOOKUP(A90,【入力用】個人登録票!$A$21:$P$50,5,FALSE)),"",VLOOKUP(A90,【入力用】個人登録票!$A$21:$P$50,5,FALSE)) &amp; IF(ISERROR(VLOOKUP(A90,【入力用】個人登録票!$A$59:$P$127,5,FALSE)),"",VLOOKUP(A90,【入力用】個人登録票!$A$59:$P$127,5,FALSE))</f>
        <v/>
      </c>
      <c r="F90" s="607"/>
      <c r="G90" s="754" t="str">
        <f>TEXT(IF(ISERROR(VLOOKUP(A90,【入力用】個人登録票!$A$21:$P$50,12,FALSE)),"",VLOOKUP(A90,【入力用】個人登録票!$A$21:$P$50,12,FALSE)) &amp; IF(ISERROR(VLOOKUP(A90,【入力用】個人登録票!$A$59:$P$127,12,FALSE)),"",VLOOKUP(A90,【入力用】個人登録票!$A$59:$P$127,12,FALSE)),"yyyy/m/d")</f>
        <v/>
      </c>
      <c r="H90" s="754"/>
      <c r="I90" s="754" t="str">
        <f t="shared" si="14"/>
        <v/>
      </c>
      <c r="J90" s="754"/>
      <c r="K90" s="754"/>
      <c r="L90" s="754"/>
      <c r="M90" s="754"/>
      <c r="N90" s="754"/>
      <c r="O90" s="783" t="str">
        <f>IF(ISERROR(VLOOKUP(A90,【入力用】個人登録票!$A$21:$Q$50,17,FALSE)),"",VLOOKUP(A90,【入力用】個人登録票!$A$21:$Q$50,17,FALSE)) &amp; IF(ISERROR(VLOOKUP(A90,【入力用】個人登録票!$A$59:$Q$127,17,FALSE)),"",VLOOKUP(A90,【入力用】個人登録票!$A$59:$Q$127,17,FALSE))</f>
        <v/>
      </c>
      <c r="P90" s="647"/>
      <c r="Q90" s="647"/>
      <c r="R90" s="647"/>
      <c r="S90" s="647"/>
      <c r="T90" s="647"/>
      <c r="U90" s="647"/>
      <c r="V90" s="648"/>
      <c r="W90" s="765" t="str">
        <f>IF(ISERROR(VLOOKUP(A90,【入力用】個人登録票!$A$21:$P$50,16,FALSE)),"",VLOOKUP(A90,【入力用】個人登録票!$A$21:$P$50,16,FALSE)) &amp; IF(ISERROR(VLOOKUP(A90,【入力用】個人登録票!$A$59:$P$127,16,FALSE)),"",VLOOKUP(A90,【入力用】個人登録票!$A$59:$P$127,16,FALSE))</f>
        <v/>
      </c>
      <c r="X90" s="784"/>
      <c r="Y90" s="784"/>
      <c r="Z90" s="785"/>
      <c r="AA90" s="79" t="str">
        <f>IF(ISERROR(VLOOKUP(AJ90,【入力用】個人登録票!$A$21:$P$50,2,FALSE)),"",VLOOKUP(AJ90,【入力用】個人登録票!$A$21:$P$50,2,FALSE)) &amp; IF(ISERROR(VLOOKUP(AJ90,【入力用】個人登録票!$A$59:$P$127,2,FALSE)),"",VLOOKUP(AJ90,【入力用】個人登録票!$A$59:$P$127,2,FALSE))</f>
        <v/>
      </c>
      <c r="AB90" s="606" t="str">
        <f>IF(ISERROR(VLOOKUP(AJ90,【入力用】個人登録票!$A$21:$P$50,5,FALSE)),"",VLOOKUP(AJ90,【入力用】個人登録票!$A$21:$P$50,5,FALSE)) &amp; IF(ISERROR(VLOOKUP(AJ90,【入力用】個人登録票!$A$59:$P$127,5,FALSE)),"",VLOOKUP(AJ90,【入力用】個人登録票!$A$59:$P$127,5,FALSE))</f>
        <v/>
      </c>
      <c r="AC90" s="649"/>
      <c r="AD90" s="607"/>
      <c r="AE90" s="644" t="str">
        <f>TEXT(IF(ISERROR(VLOOKUP(AJ90,【入力用】個人登録票!$A$21:$P$50,12,FALSE)),"",VLOOKUP(AJ90,【入力用】個人登録票!$A$21:$P$50,12,FALSE)) &amp; IF(ISERROR(VLOOKUP(AJ90,【入力用】個人登録票!$A$59:$P$127,12,FALSE)),"",VLOOKUP(AJ90,【入力用】個人登録票!$A$59:$P$127,12,FALSE)),"yyyy/m/d")</f>
        <v/>
      </c>
      <c r="AF90" s="645"/>
      <c r="AG90" s="99" t="str">
        <f t="shared" si="15"/>
        <v/>
      </c>
      <c r="AH90" s="100" t="str">
        <f>IF(ISERROR(VLOOKUP(AJ90,【入力用】個人登録票!$A$21:$Q$50,17,FALSE)),"",VLOOKUP(AJ90,【入力用】個人登録票!$A$21:$Q$50,17,FALSE)) &amp; IF(ISERROR(VLOOKUP(AJ90,【入力用】個人登録票!$A$59:$Q$127,17,FALSE)),"",VLOOKUP(AJ90,【入力用】個人登録票!$A$59:$Q$127,17,FALSE))</f>
        <v/>
      </c>
      <c r="AI90" s="80" t="str">
        <f>IF(ISERROR(VLOOKUP(AJ90,【入力用】個人登録票!$A$21:$P$50,16,FALSE)),"",VLOOKUP(AJ90,【入力用】個人登録票!$A$21:$P$50,16,FALSE)) &amp; IF(ISERROR(VLOOKUP(AJ90,【入力用】個人登録票!$A$59:$P$127,16,FALSE)),"",VLOOKUP(AJ90,【入力用】個人登録票!$A$59:$P$127,16,FALSE))</f>
        <v/>
      </c>
      <c r="AJ90" s="101" t="s">
        <v>436</v>
      </c>
      <c r="AK90" s="102" t="str">
        <f>IF(ISERROR(VLOOKUP(AJ90,#REF!,18,FALSE)),"",VLOOKUP(AJ90,#REF!,18,FALSE)) &amp; IF(ISERROR(VLOOKUP(AJ90,#REF!,18,FALSE)),"",VLOOKUP(AJ90,#REF!,18,FALSE))</f>
        <v/>
      </c>
    </row>
    <row r="91" spans="1:37" ht="27" customHeight="1">
      <c r="A91" s="75" t="s">
        <v>424</v>
      </c>
      <c r="B91" s="81" t="str">
        <f>IF(ISERROR(VLOOKUP(A91,#REF!,18,FALSE)),"",VLOOKUP(A91,#REF!,18,FALSE)) &amp; IF(ISERROR(VLOOKUP(A91,#REF!,18,FALSE)),"",VLOOKUP(A91,#REF!,18,FALSE))</f>
        <v/>
      </c>
      <c r="C91" s="755" t="str">
        <f>IF(ISERROR(VLOOKUP(A91,【入力用】個人登録票!$A$21:$P$50,2,FALSE)),"",VLOOKUP(A91,【入力用】個人登録票!$A$21:$P$50,2,FALSE)) &amp; IF(ISERROR(VLOOKUP(A91,【入力用】個人登録票!$A$59:$P$127,2,FALSE)),"",VLOOKUP(A91,【入力用】個人登録票!$A$59:$P$127,2,FALSE))</f>
        <v/>
      </c>
      <c r="D91" s="756"/>
      <c r="E91" s="623" t="str">
        <f>IF(ISERROR(VLOOKUP(A91,【入力用】個人登録票!$A$21:$P$50,5,FALSE)),"",VLOOKUP(A91,【入力用】個人登録票!$A$21:$P$50,5,FALSE)) &amp; IF(ISERROR(VLOOKUP(A91,【入力用】個人登録票!$A$59:$P$127,5,FALSE)),"",VLOOKUP(A91,【入力用】個人登録票!$A$59:$P$127,5,FALSE))</f>
        <v/>
      </c>
      <c r="F91" s="607"/>
      <c r="G91" s="754" t="str">
        <f>TEXT(IF(ISERROR(VLOOKUP(A91,【入力用】個人登録票!$A$21:$P$50,12,FALSE)),"",VLOOKUP(A91,【入力用】個人登録票!$A$21:$P$50,12,FALSE)) &amp; IF(ISERROR(VLOOKUP(A91,【入力用】個人登録票!$A$59:$P$127,12,FALSE)),"",VLOOKUP(A91,【入力用】個人登録票!$A$59:$P$127,12,FALSE)),"yyyy/m/d")</f>
        <v/>
      </c>
      <c r="H91" s="754"/>
      <c r="I91" s="754" t="str">
        <f t="shared" si="14"/>
        <v/>
      </c>
      <c r="J91" s="754"/>
      <c r="K91" s="754"/>
      <c r="L91" s="754"/>
      <c r="M91" s="754"/>
      <c r="N91" s="754"/>
      <c r="O91" s="783" t="str">
        <f>IF(ISERROR(VLOOKUP(A91,【入力用】個人登録票!$A$21:$Q$50,17,FALSE)),"",VLOOKUP(A91,【入力用】個人登録票!$A$21:$Q$50,17,FALSE)) &amp; IF(ISERROR(VLOOKUP(A91,【入力用】個人登録票!$A$59:$Q$127,17,FALSE)),"",VLOOKUP(A91,【入力用】個人登録票!$A$59:$Q$127,17,FALSE))</f>
        <v/>
      </c>
      <c r="P91" s="647"/>
      <c r="Q91" s="647"/>
      <c r="R91" s="647"/>
      <c r="S91" s="647"/>
      <c r="T91" s="647"/>
      <c r="U91" s="647"/>
      <c r="V91" s="648"/>
      <c r="W91" s="765" t="str">
        <f>IF(ISERROR(VLOOKUP(A91,【入力用】個人登録票!$A$21:$P$50,16,FALSE)),"",VLOOKUP(A91,【入力用】個人登録票!$A$21:$P$50,16,FALSE)) &amp; IF(ISERROR(VLOOKUP(A91,【入力用】個人登録票!$A$59:$P$127,16,FALSE)),"",VLOOKUP(A91,【入力用】個人登録票!$A$59:$P$127,16,FALSE))</f>
        <v/>
      </c>
      <c r="X91" s="784"/>
      <c r="Y91" s="784"/>
      <c r="Z91" s="785"/>
      <c r="AA91" s="79" t="str">
        <f>IF(ISERROR(VLOOKUP(AJ91,【入力用】個人登録票!$A$21:$P$50,2,FALSE)),"",VLOOKUP(AJ91,【入力用】個人登録票!$A$21:$P$50,2,FALSE)) &amp; IF(ISERROR(VLOOKUP(AJ91,【入力用】個人登録票!$A$59:$P$127,2,FALSE)),"",VLOOKUP(AJ91,【入力用】個人登録票!$A$59:$P$127,2,FALSE))</f>
        <v/>
      </c>
      <c r="AB91" s="606" t="str">
        <f>IF(ISERROR(VLOOKUP(AJ91,【入力用】個人登録票!$A$21:$P$50,5,FALSE)),"",VLOOKUP(AJ91,【入力用】個人登録票!$A$21:$P$50,5,FALSE)) &amp; IF(ISERROR(VLOOKUP(AJ91,【入力用】個人登録票!$A$59:$P$127,5,FALSE)),"",VLOOKUP(AJ91,【入力用】個人登録票!$A$59:$P$127,5,FALSE))</f>
        <v/>
      </c>
      <c r="AC91" s="649"/>
      <c r="AD91" s="607"/>
      <c r="AE91" s="644" t="str">
        <f>TEXT(IF(ISERROR(VLOOKUP(AJ91,【入力用】個人登録票!$A$21:$P$50,12,FALSE)),"",VLOOKUP(AJ91,【入力用】個人登録票!$A$21:$P$50,12,FALSE)) &amp; IF(ISERROR(VLOOKUP(AJ91,【入力用】個人登録票!$A$59:$P$127,12,FALSE)),"",VLOOKUP(AJ91,【入力用】個人登録票!$A$59:$P$127,12,FALSE)),"yyyy/m/d")</f>
        <v/>
      </c>
      <c r="AF91" s="645"/>
      <c r="AG91" s="99" t="str">
        <f t="shared" si="15"/>
        <v/>
      </c>
      <c r="AH91" s="100" t="str">
        <f>IF(ISERROR(VLOOKUP(AJ91,【入力用】個人登録票!$A$21:$Q$50,17,FALSE)),"",VLOOKUP(AJ91,【入力用】個人登録票!$A$21:$Q$50,17,FALSE)) &amp; IF(ISERROR(VLOOKUP(AJ91,【入力用】個人登録票!$A$59:$Q$127,17,FALSE)),"",VLOOKUP(AJ91,【入力用】個人登録票!$A$59:$Q$127,17,FALSE))</f>
        <v/>
      </c>
      <c r="AI91" s="80" t="str">
        <f>IF(ISERROR(VLOOKUP(AJ91,【入力用】個人登録票!$A$21:$P$50,16,FALSE)),"",VLOOKUP(AJ91,【入力用】個人登録票!$A$21:$P$50,16,FALSE)) &amp; IF(ISERROR(VLOOKUP(AJ91,【入力用】個人登録票!$A$59:$P$127,16,FALSE)),"",VLOOKUP(AJ91,【入力用】個人登録票!$A$59:$P$127,16,FALSE))</f>
        <v/>
      </c>
      <c r="AJ91" s="101" t="s">
        <v>437</v>
      </c>
      <c r="AK91" s="102" t="str">
        <f>IF(ISERROR(VLOOKUP(AJ91,#REF!,18,FALSE)),"",VLOOKUP(AJ91,#REF!,18,FALSE)) &amp; IF(ISERROR(VLOOKUP(AJ91,#REF!,18,FALSE)),"",VLOOKUP(AJ91,#REF!,18,FALSE))</f>
        <v/>
      </c>
    </row>
    <row r="92" spans="1:37" ht="27" customHeight="1">
      <c r="A92" s="75" t="s">
        <v>425</v>
      </c>
      <c r="B92" s="81" t="str">
        <f>IF(ISERROR(VLOOKUP(A92,#REF!,18,FALSE)),"",VLOOKUP(A92,#REF!,18,FALSE)) &amp; IF(ISERROR(VLOOKUP(A92,#REF!,18,FALSE)),"",VLOOKUP(A92,#REF!,18,FALSE))</f>
        <v/>
      </c>
      <c r="C92" s="755" t="str">
        <f>IF(ISERROR(VLOOKUP(A92,【入力用】個人登録票!$A$21:$P$50,2,FALSE)),"",VLOOKUP(A92,【入力用】個人登録票!$A$21:$P$50,2,FALSE)) &amp; IF(ISERROR(VLOOKUP(A92,【入力用】個人登録票!$A$59:$P$127,2,FALSE)),"",VLOOKUP(A92,【入力用】個人登録票!$A$59:$P$127,2,FALSE))</f>
        <v/>
      </c>
      <c r="D92" s="756"/>
      <c r="E92" s="623" t="str">
        <f>IF(ISERROR(VLOOKUP(A92,【入力用】個人登録票!$A$21:$P$50,5,FALSE)),"",VLOOKUP(A92,【入力用】個人登録票!$A$21:$P$50,5,FALSE)) &amp; IF(ISERROR(VLOOKUP(A92,【入力用】個人登録票!$A$59:$P$127,5,FALSE)),"",VLOOKUP(A92,【入力用】個人登録票!$A$59:$P$127,5,FALSE))</f>
        <v/>
      </c>
      <c r="F92" s="607"/>
      <c r="G92" s="754" t="str">
        <f>TEXT(IF(ISERROR(VLOOKUP(A92,【入力用】個人登録票!$A$21:$P$50,12,FALSE)),"",VLOOKUP(A92,【入力用】個人登録票!$A$21:$P$50,12,FALSE)) &amp; IF(ISERROR(VLOOKUP(A92,【入力用】個人登録票!$A$59:$P$127,12,FALSE)),"",VLOOKUP(A92,【入力用】個人登録票!$A$59:$P$127,12,FALSE)),"yyyy/m/d")</f>
        <v/>
      </c>
      <c r="H92" s="754"/>
      <c r="I92" s="754" t="str">
        <f t="shared" si="14"/>
        <v/>
      </c>
      <c r="J92" s="754"/>
      <c r="K92" s="754"/>
      <c r="L92" s="754"/>
      <c r="M92" s="754"/>
      <c r="N92" s="754"/>
      <c r="O92" s="783" t="str">
        <f>IF(ISERROR(VLOOKUP(A92,【入力用】個人登録票!$A$21:$Q$50,17,FALSE)),"",VLOOKUP(A92,【入力用】個人登録票!$A$21:$Q$50,17,FALSE)) &amp; IF(ISERROR(VLOOKUP(A92,【入力用】個人登録票!$A$59:$Q$127,17,FALSE)),"",VLOOKUP(A92,【入力用】個人登録票!$A$59:$Q$127,17,FALSE))</f>
        <v/>
      </c>
      <c r="P92" s="647"/>
      <c r="Q92" s="647"/>
      <c r="R92" s="647"/>
      <c r="S92" s="647"/>
      <c r="T92" s="647"/>
      <c r="U92" s="647"/>
      <c r="V92" s="648"/>
      <c r="W92" s="765" t="str">
        <f>IF(ISERROR(VLOOKUP(A92,【入力用】個人登録票!$A$21:$P$50,16,FALSE)),"",VLOOKUP(A92,【入力用】個人登録票!$A$21:$P$50,16,FALSE)) &amp; IF(ISERROR(VLOOKUP(A92,【入力用】個人登録票!$A$59:$P$127,16,FALSE)),"",VLOOKUP(A92,【入力用】個人登録票!$A$59:$P$127,16,FALSE))</f>
        <v/>
      </c>
      <c r="X92" s="784"/>
      <c r="Y92" s="784"/>
      <c r="Z92" s="785"/>
      <c r="AA92" s="79" t="str">
        <f>IF(ISERROR(VLOOKUP(AJ92,【入力用】個人登録票!$A$21:$P$50,2,FALSE)),"",VLOOKUP(AJ92,【入力用】個人登録票!$A$21:$P$50,2,FALSE)) &amp; IF(ISERROR(VLOOKUP(AJ92,【入力用】個人登録票!$A$59:$P$127,2,FALSE)),"",VLOOKUP(AJ92,【入力用】個人登録票!$A$59:$P$127,2,FALSE))</f>
        <v/>
      </c>
      <c r="AB92" s="606" t="str">
        <f>IF(ISERROR(VLOOKUP(AJ92,【入力用】個人登録票!$A$21:$P$50,5,FALSE)),"",VLOOKUP(AJ92,【入力用】個人登録票!$A$21:$P$50,5,FALSE)) &amp; IF(ISERROR(VLOOKUP(AJ92,【入力用】個人登録票!$A$59:$P$127,5,FALSE)),"",VLOOKUP(AJ92,【入力用】個人登録票!$A$59:$P$127,5,FALSE))</f>
        <v/>
      </c>
      <c r="AC92" s="649"/>
      <c r="AD92" s="607"/>
      <c r="AE92" s="644" t="str">
        <f>TEXT(IF(ISERROR(VLOOKUP(AJ92,【入力用】個人登録票!$A$21:$P$50,12,FALSE)),"",VLOOKUP(AJ92,【入力用】個人登録票!$A$21:$P$50,12,FALSE)) &amp; IF(ISERROR(VLOOKUP(AJ92,【入力用】個人登録票!$A$59:$P$127,12,FALSE)),"",VLOOKUP(AJ92,【入力用】個人登録票!$A$59:$P$127,12,FALSE)),"yyyy/m/d")</f>
        <v/>
      </c>
      <c r="AF92" s="645"/>
      <c r="AG92" s="99" t="str">
        <f t="shared" si="15"/>
        <v/>
      </c>
      <c r="AH92" s="100" t="str">
        <f>IF(ISERROR(VLOOKUP(AJ92,【入力用】個人登録票!$A$21:$Q$50,17,FALSE)),"",VLOOKUP(AJ92,【入力用】個人登録票!$A$21:$Q$50,17,FALSE)) &amp; IF(ISERROR(VLOOKUP(AJ92,【入力用】個人登録票!$A$59:$Q$127,17,FALSE)),"",VLOOKUP(AJ92,【入力用】個人登録票!$A$59:$Q$127,17,FALSE))</f>
        <v/>
      </c>
      <c r="AI92" s="80" t="str">
        <f>IF(ISERROR(VLOOKUP(AJ92,【入力用】個人登録票!$A$21:$P$50,16,FALSE)),"",VLOOKUP(AJ92,【入力用】個人登録票!$A$21:$P$50,16,FALSE)) &amp; IF(ISERROR(VLOOKUP(AJ92,【入力用】個人登録票!$A$59:$P$127,16,FALSE)),"",VLOOKUP(AJ92,【入力用】個人登録票!$A$59:$P$127,16,FALSE))</f>
        <v/>
      </c>
      <c r="AJ92" s="101" t="s">
        <v>438</v>
      </c>
      <c r="AK92" s="102" t="str">
        <f>IF(ISERROR(VLOOKUP(AJ92,#REF!,18,FALSE)),"",VLOOKUP(AJ92,#REF!,18,FALSE)) &amp; IF(ISERROR(VLOOKUP(AJ92,#REF!,18,FALSE)),"",VLOOKUP(AJ92,#REF!,18,FALSE))</f>
        <v/>
      </c>
    </row>
    <row r="93" spans="1:37" ht="27" customHeight="1">
      <c r="A93" s="75" t="s">
        <v>426</v>
      </c>
      <c r="B93" s="81" t="str">
        <f>IF(ISERROR(VLOOKUP(A93,#REF!,18,FALSE)),"",VLOOKUP(A93,#REF!,18,FALSE)) &amp; IF(ISERROR(VLOOKUP(A93,#REF!,18,FALSE)),"",VLOOKUP(A93,#REF!,18,FALSE))</f>
        <v/>
      </c>
      <c r="C93" s="755" t="str">
        <f>IF(ISERROR(VLOOKUP(A93,【入力用】個人登録票!$A$21:$P$50,2,FALSE)),"",VLOOKUP(A93,【入力用】個人登録票!$A$21:$P$50,2,FALSE)) &amp; IF(ISERROR(VLOOKUP(A93,【入力用】個人登録票!$A$59:$P$127,2,FALSE)),"",VLOOKUP(A93,【入力用】個人登録票!$A$59:$P$127,2,FALSE))</f>
        <v/>
      </c>
      <c r="D93" s="756"/>
      <c r="E93" s="623" t="str">
        <f>IF(ISERROR(VLOOKUP(A93,【入力用】個人登録票!$A$21:$P$50,5,FALSE)),"",VLOOKUP(A93,【入力用】個人登録票!$A$21:$P$50,5,FALSE)) &amp; IF(ISERROR(VLOOKUP(A93,【入力用】個人登録票!$A$59:$P$127,5,FALSE)),"",VLOOKUP(A93,【入力用】個人登録票!$A$59:$P$127,5,FALSE))</f>
        <v/>
      </c>
      <c r="F93" s="607"/>
      <c r="G93" s="754" t="str">
        <f>TEXT(IF(ISERROR(VLOOKUP(A93,【入力用】個人登録票!$A$21:$P$50,12,FALSE)),"",VLOOKUP(A93,【入力用】個人登録票!$A$21:$P$50,12,FALSE)) &amp; IF(ISERROR(VLOOKUP(A93,【入力用】個人登録票!$A$59:$P$127,12,FALSE)),"",VLOOKUP(A93,【入力用】個人登録票!$A$59:$P$127,12,FALSE)),"yyyy/m/d")</f>
        <v/>
      </c>
      <c r="H93" s="754"/>
      <c r="I93" s="754" t="str">
        <f t="shared" si="14"/>
        <v/>
      </c>
      <c r="J93" s="754"/>
      <c r="K93" s="754"/>
      <c r="L93" s="754"/>
      <c r="M93" s="754"/>
      <c r="N93" s="754"/>
      <c r="O93" s="783" t="str">
        <f>IF(ISERROR(VLOOKUP(A93,【入力用】個人登録票!$A$21:$Q$50,17,FALSE)),"",VLOOKUP(A93,【入力用】個人登録票!$A$21:$Q$50,17,FALSE)) &amp; IF(ISERROR(VLOOKUP(A93,【入力用】個人登録票!$A$59:$Q$127,17,FALSE)),"",VLOOKUP(A93,【入力用】個人登録票!$A$59:$Q$127,17,FALSE))</f>
        <v/>
      </c>
      <c r="P93" s="647"/>
      <c r="Q93" s="647"/>
      <c r="R93" s="647"/>
      <c r="S93" s="647"/>
      <c r="T93" s="647"/>
      <c r="U93" s="647"/>
      <c r="V93" s="648"/>
      <c r="W93" s="765" t="str">
        <f>IF(ISERROR(VLOOKUP(A93,【入力用】個人登録票!$A$21:$P$50,16,FALSE)),"",VLOOKUP(A93,【入力用】個人登録票!$A$21:$P$50,16,FALSE)) &amp; IF(ISERROR(VLOOKUP(A93,【入力用】個人登録票!$A$59:$P$127,16,FALSE)),"",VLOOKUP(A93,【入力用】個人登録票!$A$59:$P$127,16,FALSE))</f>
        <v/>
      </c>
      <c r="X93" s="784"/>
      <c r="Y93" s="784"/>
      <c r="Z93" s="785"/>
      <c r="AA93" s="79" t="str">
        <f>IF(ISERROR(VLOOKUP(AJ93,【入力用】個人登録票!$A$21:$P$50,2,FALSE)),"",VLOOKUP(AJ93,【入力用】個人登録票!$A$21:$P$50,2,FALSE)) &amp; IF(ISERROR(VLOOKUP(AJ93,【入力用】個人登録票!$A$59:$P$127,2,FALSE)),"",VLOOKUP(AJ93,【入力用】個人登録票!$A$59:$P$127,2,FALSE))</f>
        <v/>
      </c>
      <c r="AB93" s="606" t="str">
        <f>IF(ISERROR(VLOOKUP(AJ93,【入力用】個人登録票!$A$21:$P$50,5,FALSE)),"",VLOOKUP(AJ93,【入力用】個人登録票!$A$21:$P$50,5,FALSE)) &amp; IF(ISERROR(VLOOKUP(AJ93,【入力用】個人登録票!$A$59:$P$127,5,FALSE)),"",VLOOKUP(AJ93,【入力用】個人登録票!$A$59:$P$127,5,FALSE))</f>
        <v/>
      </c>
      <c r="AC93" s="649"/>
      <c r="AD93" s="607"/>
      <c r="AE93" s="644" t="str">
        <f>TEXT(IF(ISERROR(VLOOKUP(AJ93,【入力用】個人登録票!$A$21:$P$50,12,FALSE)),"",VLOOKUP(AJ93,【入力用】個人登録票!$A$21:$P$50,12,FALSE)) &amp; IF(ISERROR(VLOOKUP(AJ93,【入力用】個人登録票!$A$59:$P$127,12,FALSE)),"",VLOOKUP(AJ93,【入力用】個人登録票!$A$59:$P$127,12,FALSE)),"yyyy/m/d")</f>
        <v/>
      </c>
      <c r="AF93" s="645"/>
      <c r="AG93" s="99" t="str">
        <f t="shared" si="15"/>
        <v/>
      </c>
      <c r="AH93" s="100" t="str">
        <f>IF(ISERROR(VLOOKUP(AJ93,【入力用】個人登録票!$A$21:$Q$50,17,FALSE)),"",VLOOKUP(AJ93,【入力用】個人登録票!$A$21:$Q$50,17,FALSE)) &amp; IF(ISERROR(VLOOKUP(AJ93,【入力用】個人登録票!$A$59:$Q$127,17,FALSE)),"",VLOOKUP(AJ93,【入力用】個人登録票!$A$59:$Q$127,17,FALSE))</f>
        <v/>
      </c>
      <c r="AI93" s="80" t="str">
        <f>IF(ISERROR(VLOOKUP(AJ93,【入力用】個人登録票!$A$21:$P$50,16,FALSE)),"",VLOOKUP(AJ93,【入力用】個人登録票!$A$21:$P$50,16,FALSE)) &amp; IF(ISERROR(VLOOKUP(AJ93,【入力用】個人登録票!$A$59:$P$127,16,FALSE)),"",VLOOKUP(AJ93,【入力用】個人登録票!$A$59:$P$127,16,FALSE))</f>
        <v/>
      </c>
      <c r="AJ93" s="101" t="s">
        <v>439</v>
      </c>
      <c r="AK93" s="102" t="str">
        <f>IF(ISERROR(VLOOKUP(AJ93,#REF!,18,FALSE)),"",VLOOKUP(AJ93,#REF!,18,FALSE)) &amp; IF(ISERROR(VLOOKUP(AJ93,#REF!,18,FALSE)),"",VLOOKUP(AJ93,#REF!,18,FALSE))</f>
        <v/>
      </c>
    </row>
    <row r="94" spans="1:37" ht="27" customHeight="1">
      <c r="A94" s="75" t="s">
        <v>427</v>
      </c>
      <c r="B94" s="81" t="str">
        <f>IF(ISERROR(VLOOKUP(A94,#REF!,18,FALSE)),"",VLOOKUP(A94,#REF!,18,FALSE)) &amp; IF(ISERROR(VLOOKUP(A94,#REF!,18,FALSE)),"",VLOOKUP(A94,#REF!,18,FALSE))</f>
        <v/>
      </c>
      <c r="C94" s="755" t="str">
        <f>IF(ISERROR(VLOOKUP(A94,【入力用】個人登録票!$A$21:$P$50,2,FALSE)),"",VLOOKUP(A94,【入力用】個人登録票!$A$21:$P$50,2,FALSE)) &amp; IF(ISERROR(VLOOKUP(A94,【入力用】個人登録票!$A$59:$P$127,2,FALSE)),"",VLOOKUP(A94,【入力用】個人登録票!$A$59:$P$127,2,FALSE))</f>
        <v/>
      </c>
      <c r="D94" s="756"/>
      <c r="E94" s="623" t="str">
        <f>IF(ISERROR(VLOOKUP(A94,【入力用】個人登録票!$A$21:$P$50,5,FALSE)),"",VLOOKUP(A94,【入力用】個人登録票!$A$21:$P$50,5,FALSE)) &amp; IF(ISERROR(VLOOKUP(A94,【入力用】個人登録票!$A$59:$P$127,5,FALSE)),"",VLOOKUP(A94,【入力用】個人登録票!$A$59:$P$127,5,FALSE))</f>
        <v/>
      </c>
      <c r="F94" s="607"/>
      <c r="G94" s="754" t="str">
        <f>TEXT(IF(ISERROR(VLOOKUP(A94,【入力用】個人登録票!$A$21:$P$50,12,FALSE)),"",VLOOKUP(A94,【入力用】個人登録票!$A$21:$P$50,12,FALSE)) &amp; IF(ISERROR(VLOOKUP(A94,【入力用】個人登録票!$A$59:$P$127,12,FALSE)),"",VLOOKUP(A94,【入力用】個人登録票!$A$59:$P$127,12,FALSE)),"yyyy/m/d")</f>
        <v/>
      </c>
      <c r="H94" s="754"/>
      <c r="I94" s="754" t="str">
        <f t="shared" si="14"/>
        <v/>
      </c>
      <c r="J94" s="754"/>
      <c r="K94" s="754"/>
      <c r="L94" s="754"/>
      <c r="M94" s="754"/>
      <c r="N94" s="754"/>
      <c r="O94" s="783" t="str">
        <f>IF(ISERROR(VLOOKUP(A94,【入力用】個人登録票!$A$21:$Q$50,17,FALSE)),"",VLOOKUP(A94,【入力用】個人登録票!$A$21:$Q$50,17,FALSE)) &amp; IF(ISERROR(VLOOKUP(A94,【入力用】個人登録票!$A$59:$Q$127,17,FALSE)),"",VLOOKUP(A94,【入力用】個人登録票!$A$59:$Q$127,17,FALSE))</f>
        <v/>
      </c>
      <c r="P94" s="647"/>
      <c r="Q94" s="647"/>
      <c r="R94" s="647"/>
      <c r="S94" s="647"/>
      <c r="T94" s="647"/>
      <c r="U94" s="647"/>
      <c r="V94" s="648"/>
      <c r="W94" s="765" t="str">
        <f>IF(ISERROR(VLOOKUP(A94,【入力用】個人登録票!$A$21:$P$50,16,FALSE)),"",VLOOKUP(A94,【入力用】個人登録票!$A$21:$P$50,16,FALSE)) &amp; IF(ISERROR(VLOOKUP(A94,【入力用】個人登録票!$A$59:$P$127,16,FALSE)),"",VLOOKUP(A94,【入力用】個人登録票!$A$59:$P$127,16,FALSE))</f>
        <v/>
      </c>
      <c r="X94" s="784"/>
      <c r="Y94" s="784"/>
      <c r="Z94" s="785"/>
      <c r="AA94" s="79" t="str">
        <f>IF(ISERROR(VLOOKUP(AJ94,【入力用】個人登録票!$A$21:$P$50,2,FALSE)),"",VLOOKUP(AJ94,【入力用】個人登録票!$A$21:$P$50,2,FALSE)) &amp; IF(ISERROR(VLOOKUP(AJ94,【入力用】個人登録票!$A$59:$P$127,2,FALSE)),"",VLOOKUP(AJ94,【入力用】個人登録票!$A$59:$P$127,2,FALSE))</f>
        <v/>
      </c>
      <c r="AB94" s="606" t="str">
        <f>IF(ISERROR(VLOOKUP(AJ94,【入力用】個人登録票!$A$21:$P$50,5,FALSE)),"",VLOOKUP(AJ94,【入力用】個人登録票!$A$21:$P$50,5,FALSE)) &amp; IF(ISERROR(VLOOKUP(AJ94,【入力用】個人登録票!$A$59:$P$127,5,FALSE)),"",VLOOKUP(AJ94,【入力用】個人登録票!$A$59:$P$127,5,FALSE))</f>
        <v/>
      </c>
      <c r="AC94" s="649"/>
      <c r="AD94" s="607"/>
      <c r="AE94" s="644" t="str">
        <f>TEXT(IF(ISERROR(VLOOKUP(AJ94,【入力用】個人登録票!$A$21:$P$50,12,FALSE)),"",VLOOKUP(AJ94,【入力用】個人登録票!$A$21:$P$50,12,FALSE)) &amp; IF(ISERROR(VLOOKUP(AJ94,【入力用】個人登録票!$A$59:$P$127,12,FALSE)),"",VLOOKUP(AJ94,【入力用】個人登録票!$A$59:$P$127,12,FALSE)),"yyyy/m/d")</f>
        <v/>
      </c>
      <c r="AF94" s="645"/>
      <c r="AG94" s="99" t="str">
        <f t="shared" si="15"/>
        <v/>
      </c>
      <c r="AH94" s="100" t="str">
        <f>IF(ISERROR(VLOOKUP(AJ94,【入力用】個人登録票!$A$21:$Q$50,17,FALSE)),"",VLOOKUP(AJ94,【入力用】個人登録票!$A$21:$Q$50,17,FALSE)) &amp; IF(ISERROR(VLOOKUP(AJ94,【入力用】個人登録票!$A$59:$Q$127,17,FALSE)),"",VLOOKUP(AJ94,【入力用】個人登録票!$A$59:$Q$127,17,FALSE))</f>
        <v/>
      </c>
      <c r="AI94" s="80" t="str">
        <f>IF(ISERROR(VLOOKUP(AJ94,【入力用】個人登録票!$A$21:$P$50,16,FALSE)),"",VLOOKUP(AJ94,【入力用】個人登録票!$A$21:$P$50,16,FALSE)) &amp; IF(ISERROR(VLOOKUP(AJ94,【入力用】個人登録票!$A$59:$P$127,16,FALSE)),"",VLOOKUP(AJ94,【入力用】個人登録票!$A$59:$P$127,16,FALSE))</f>
        <v/>
      </c>
      <c r="AJ94" s="101" t="s">
        <v>440</v>
      </c>
      <c r="AK94" s="102" t="str">
        <f>IF(ISERROR(VLOOKUP(AJ94,#REF!,18,FALSE)),"",VLOOKUP(AJ94,#REF!,18,FALSE)) &amp; IF(ISERROR(VLOOKUP(AJ94,#REF!,18,FALSE)),"",VLOOKUP(AJ94,#REF!,18,FALSE))</f>
        <v/>
      </c>
    </row>
    <row r="95" spans="1:37" ht="27" customHeight="1">
      <c r="A95" s="75" t="s">
        <v>428</v>
      </c>
      <c r="B95" s="81" t="str">
        <f>IF(ISERROR(VLOOKUP(A95,#REF!,18,FALSE)),"",VLOOKUP(A95,#REF!,18,FALSE)) &amp; IF(ISERROR(VLOOKUP(A95,#REF!,18,FALSE)),"",VLOOKUP(A95,#REF!,18,FALSE))</f>
        <v/>
      </c>
      <c r="C95" s="755" t="str">
        <f>IF(ISERROR(VLOOKUP(A95,【入力用】個人登録票!$A$21:$P$50,2,FALSE)),"",VLOOKUP(A95,【入力用】個人登録票!$A$21:$P$50,2,FALSE)) &amp; IF(ISERROR(VLOOKUP(A95,【入力用】個人登録票!$A$59:$P$127,2,FALSE)),"",VLOOKUP(A95,【入力用】個人登録票!$A$59:$P$127,2,FALSE))</f>
        <v/>
      </c>
      <c r="D95" s="756"/>
      <c r="E95" s="623" t="str">
        <f>IF(ISERROR(VLOOKUP(A95,【入力用】個人登録票!$A$21:$P$50,5,FALSE)),"",VLOOKUP(A95,【入力用】個人登録票!$A$21:$P$50,5,FALSE)) &amp; IF(ISERROR(VLOOKUP(A95,【入力用】個人登録票!$A$59:$P$127,5,FALSE)),"",VLOOKUP(A95,【入力用】個人登録票!$A$59:$P$127,5,FALSE))</f>
        <v/>
      </c>
      <c r="F95" s="607"/>
      <c r="G95" s="754" t="str">
        <f>TEXT(IF(ISERROR(VLOOKUP(A95,【入力用】個人登録票!$A$21:$P$50,12,FALSE)),"",VLOOKUP(A95,【入力用】個人登録票!$A$21:$P$50,12,FALSE)) &amp; IF(ISERROR(VLOOKUP(A95,【入力用】個人登録票!$A$59:$P$127,12,FALSE)),"",VLOOKUP(A95,【入力用】個人登録票!$A$59:$P$127,12,FALSE)),"yyyy/m/d")</f>
        <v/>
      </c>
      <c r="H95" s="754"/>
      <c r="I95" s="754" t="str">
        <f t="shared" si="14"/>
        <v/>
      </c>
      <c r="J95" s="754"/>
      <c r="K95" s="754"/>
      <c r="L95" s="754"/>
      <c r="M95" s="754"/>
      <c r="N95" s="754"/>
      <c r="O95" s="783" t="str">
        <f>IF(ISERROR(VLOOKUP(A95,【入力用】個人登録票!$A$21:$Q$50,17,FALSE)),"",VLOOKUP(A95,【入力用】個人登録票!$A$21:$Q$50,17,FALSE)) &amp; IF(ISERROR(VLOOKUP(A95,【入力用】個人登録票!$A$59:$Q$127,17,FALSE)),"",VLOOKUP(A95,【入力用】個人登録票!$A$59:$Q$127,17,FALSE))</f>
        <v/>
      </c>
      <c r="P95" s="647"/>
      <c r="Q95" s="647"/>
      <c r="R95" s="647"/>
      <c r="S95" s="647"/>
      <c r="T95" s="647"/>
      <c r="U95" s="647"/>
      <c r="V95" s="648"/>
      <c r="W95" s="765" t="str">
        <f>IF(ISERROR(VLOOKUP(A95,【入力用】個人登録票!$A$21:$P$50,16,FALSE)),"",VLOOKUP(A95,【入力用】個人登録票!$A$21:$P$50,16,FALSE)) &amp; IF(ISERROR(VLOOKUP(A95,【入力用】個人登録票!$A$59:$P$127,16,FALSE)),"",VLOOKUP(A95,【入力用】個人登録票!$A$59:$P$127,16,FALSE))</f>
        <v/>
      </c>
      <c r="X95" s="784"/>
      <c r="Y95" s="784"/>
      <c r="Z95" s="785"/>
      <c r="AA95" s="79" t="str">
        <f>IF(ISERROR(VLOOKUP(AJ95,【入力用】個人登録票!$A$21:$P$50,2,FALSE)),"",VLOOKUP(AJ95,【入力用】個人登録票!$A$21:$P$50,2,FALSE)) &amp; IF(ISERROR(VLOOKUP(AJ95,【入力用】個人登録票!$A$59:$P$127,2,FALSE)),"",VLOOKUP(AJ95,【入力用】個人登録票!$A$59:$P$127,2,FALSE))</f>
        <v/>
      </c>
      <c r="AB95" s="606" t="str">
        <f>IF(ISERROR(VLOOKUP(AJ95,【入力用】個人登録票!$A$21:$P$50,5,FALSE)),"",VLOOKUP(AJ95,【入力用】個人登録票!$A$21:$P$50,5,FALSE)) &amp; IF(ISERROR(VLOOKUP(AJ95,【入力用】個人登録票!$A$59:$P$127,5,FALSE)),"",VLOOKUP(AJ95,【入力用】個人登録票!$A$59:$P$127,5,FALSE))</f>
        <v/>
      </c>
      <c r="AC95" s="649"/>
      <c r="AD95" s="607"/>
      <c r="AE95" s="644" t="str">
        <f>TEXT(IF(ISERROR(VLOOKUP(AJ95,【入力用】個人登録票!$A$21:$P$50,12,FALSE)),"",VLOOKUP(AJ95,【入力用】個人登録票!$A$21:$P$50,12,FALSE)) &amp; IF(ISERROR(VLOOKUP(AJ95,【入力用】個人登録票!$A$59:$P$127,12,FALSE)),"",VLOOKUP(AJ95,【入力用】個人登録票!$A$59:$P$127,12,FALSE)),"yyyy/m/d")</f>
        <v/>
      </c>
      <c r="AF95" s="645"/>
      <c r="AG95" s="99" t="str">
        <f t="shared" si="15"/>
        <v/>
      </c>
      <c r="AH95" s="100" t="str">
        <f>IF(ISERROR(VLOOKUP(AJ95,【入力用】個人登録票!$A$21:$Q$50,17,FALSE)),"",VLOOKUP(AJ95,【入力用】個人登録票!$A$21:$Q$50,17,FALSE)) &amp; IF(ISERROR(VLOOKUP(AJ95,【入力用】個人登録票!$A$59:$Q$127,17,FALSE)),"",VLOOKUP(AJ95,【入力用】個人登録票!$A$59:$Q$127,17,FALSE))</f>
        <v/>
      </c>
      <c r="AI95" s="80" t="str">
        <f>IF(ISERROR(VLOOKUP(AJ95,【入力用】個人登録票!$A$21:$P$50,16,FALSE)),"",VLOOKUP(AJ95,【入力用】個人登録票!$A$21:$P$50,16,FALSE)) &amp; IF(ISERROR(VLOOKUP(AJ95,【入力用】個人登録票!$A$59:$P$127,16,FALSE)),"",VLOOKUP(AJ95,【入力用】個人登録票!$A$59:$P$127,16,FALSE))</f>
        <v/>
      </c>
      <c r="AJ95" s="101" t="s">
        <v>441</v>
      </c>
      <c r="AK95" s="102" t="str">
        <f>IF(ISERROR(VLOOKUP(AJ95,#REF!,18,FALSE)),"",VLOOKUP(AJ95,#REF!,18,FALSE)) &amp; IF(ISERROR(VLOOKUP(AJ95,#REF!,18,FALSE)),"",VLOOKUP(AJ95,#REF!,18,FALSE))</f>
        <v/>
      </c>
    </row>
    <row r="96" spans="1:37" ht="27" customHeight="1">
      <c r="A96" s="75" t="s">
        <v>429</v>
      </c>
      <c r="B96" s="81" t="str">
        <f>IF(ISERROR(VLOOKUP(A96,#REF!,18,FALSE)),"",VLOOKUP(A96,#REF!,18,FALSE)) &amp; IF(ISERROR(VLOOKUP(A96,#REF!,18,FALSE)),"",VLOOKUP(A96,#REF!,18,FALSE))</f>
        <v/>
      </c>
      <c r="C96" s="755" t="str">
        <f>IF(ISERROR(VLOOKUP(A96,【入力用】個人登録票!$A$21:$P$50,2,FALSE)),"",VLOOKUP(A96,【入力用】個人登録票!$A$21:$P$50,2,FALSE)) &amp; IF(ISERROR(VLOOKUP(A96,【入力用】個人登録票!$A$59:$P$127,2,FALSE)),"",VLOOKUP(A96,【入力用】個人登録票!$A$59:$P$127,2,FALSE))</f>
        <v/>
      </c>
      <c r="D96" s="756"/>
      <c r="E96" s="623" t="str">
        <f>IF(ISERROR(VLOOKUP(A96,【入力用】個人登録票!$A$21:$P$50,5,FALSE)),"",VLOOKUP(A96,【入力用】個人登録票!$A$21:$P$50,5,FALSE)) &amp; IF(ISERROR(VLOOKUP(A96,【入力用】個人登録票!$A$59:$P$127,5,FALSE)),"",VLOOKUP(A96,【入力用】個人登録票!$A$59:$P$127,5,FALSE))</f>
        <v/>
      </c>
      <c r="F96" s="607"/>
      <c r="G96" s="754" t="str">
        <f>TEXT(IF(ISERROR(VLOOKUP(A96,【入力用】個人登録票!$A$21:$P$50,12,FALSE)),"",VLOOKUP(A96,【入力用】個人登録票!$A$21:$P$50,12,FALSE)) &amp; IF(ISERROR(VLOOKUP(A96,【入力用】個人登録票!$A$59:$P$127,12,FALSE)),"",VLOOKUP(A96,【入力用】個人登録票!$A$59:$P$127,12,FALSE)),"yyyy/m/d")</f>
        <v/>
      </c>
      <c r="H96" s="754"/>
      <c r="I96" s="754" t="str">
        <f t="shared" si="14"/>
        <v/>
      </c>
      <c r="J96" s="754"/>
      <c r="K96" s="754"/>
      <c r="L96" s="754"/>
      <c r="M96" s="754"/>
      <c r="N96" s="754"/>
      <c r="O96" s="783" t="str">
        <f>IF(ISERROR(VLOOKUP(A96,【入力用】個人登録票!$A$21:$Q$50,17,FALSE)),"",VLOOKUP(A96,【入力用】個人登録票!$A$21:$Q$50,17,FALSE)) &amp; IF(ISERROR(VLOOKUP(A96,【入力用】個人登録票!$A$59:$Q$127,17,FALSE)),"",VLOOKUP(A96,【入力用】個人登録票!$A$59:$Q$127,17,FALSE))</f>
        <v/>
      </c>
      <c r="P96" s="647"/>
      <c r="Q96" s="647"/>
      <c r="R96" s="647"/>
      <c r="S96" s="647"/>
      <c r="T96" s="647"/>
      <c r="U96" s="647"/>
      <c r="V96" s="648"/>
      <c r="W96" s="765" t="str">
        <f>IF(ISERROR(VLOOKUP(A96,【入力用】個人登録票!$A$21:$P$50,16,FALSE)),"",VLOOKUP(A96,【入力用】個人登録票!$A$21:$P$50,16,FALSE)) &amp; IF(ISERROR(VLOOKUP(A96,【入力用】個人登録票!$A$59:$P$127,16,FALSE)),"",VLOOKUP(A96,【入力用】個人登録票!$A$59:$P$127,16,FALSE))</f>
        <v/>
      </c>
      <c r="X96" s="784"/>
      <c r="Y96" s="784"/>
      <c r="Z96" s="785"/>
      <c r="AA96" s="79" t="str">
        <f>IF(ISERROR(VLOOKUP(AJ96,【入力用】個人登録票!$A$21:$P$50,2,FALSE)),"",VLOOKUP(AJ96,【入力用】個人登録票!$A$21:$P$50,2,FALSE)) &amp; IF(ISERROR(VLOOKUP(AJ96,【入力用】個人登録票!$A$59:$P$127,2,FALSE)),"",VLOOKUP(AJ96,【入力用】個人登録票!$A$59:$P$127,2,FALSE))</f>
        <v/>
      </c>
      <c r="AB96" s="606" t="str">
        <f>IF(ISERROR(VLOOKUP(AJ96,【入力用】個人登録票!$A$21:$P$50,5,FALSE)),"",VLOOKUP(AJ96,【入力用】個人登録票!$A$21:$P$50,5,FALSE)) &amp; IF(ISERROR(VLOOKUP(AJ96,【入力用】個人登録票!$A$59:$P$127,5,FALSE)),"",VLOOKUP(AJ96,【入力用】個人登録票!$A$59:$P$127,5,FALSE))</f>
        <v/>
      </c>
      <c r="AC96" s="649"/>
      <c r="AD96" s="607"/>
      <c r="AE96" s="644" t="str">
        <f>TEXT(IF(ISERROR(VLOOKUP(AJ96,【入力用】個人登録票!$A$21:$P$50,12,FALSE)),"",VLOOKUP(AJ96,【入力用】個人登録票!$A$21:$P$50,12,FALSE)) &amp; IF(ISERROR(VLOOKUP(AJ96,【入力用】個人登録票!$A$59:$P$127,12,FALSE)),"",VLOOKUP(AJ96,【入力用】個人登録票!$A$59:$P$127,12,FALSE)),"yyyy/m/d")</f>
        <v/>
      </c>
      <c r="AF96" s="645"/>
      <c r="AG96" s="99" t="str">
        <f t="shared" si="15"/>
        <v/>
      </c>
      <c r="AH96" s="100" t="str">
        <f>IF(ISERROR(VLOOKUP(AJ96,【入力用】個人登録票!$A$21:$Q$50,17,FALSE)),"",VLOOKUP(AJ96,【入力用】個人登録票!$A$21:$Q$50,17,FALSE)) &amp; IF(ISERROR(VLOOKUP(AJ96,【入力用】個人登録票!$A$59:$Q$127,17,FALSE)),"",VLOOKUP(AJ96,【入力用】個人登録票!$A$59:$Q$127,17,FALSE))</f>
        <v/>
      </c>
      <c r="AI96" s="80" t="str">
        <f>IF(ISERROR(VLOOKUP(AJ96,【入力用】個人登録票!$A$21:$P$50,16,FALSE)),"",VLOOKUP(AJ96,【入力用】個人登録票!$A$21:$P$50,16,FALSE)) &amp; IF(ISERROR(VLOOKUP(AJ96,【入力用】個人登録票!$A$59:$P$127,16,FALSE)),"",VLOOKUP(AJ96,【入力用】個人登録票!$A$59:$P$127,16,FALSE))</f>
        <v/>
      </c>
      <c r="AJ96" s="101" t="s">
        <v>442</v>
      </c>
      <c r="AK96" s="102" t="str">
        <f>IF(ISERROR(VLOOKUP(AJ96,#REF!,18,FALSE)),"",VLOOKUP(AJ96,#REF!,18,FALSE)) &amp; IF(ISERROR(VLOOKUP(AJ96,#REF!,18,FALSE)),"",VLOOKUP(AJ96,#REF!,18,FALSE))</f>
        <v/>
      </c>
    </row>
    <row r="97" spans="1:50" ht="27" customHeight="1" thickBot="1">
      <c r="A97" s="75" t="s">
        <v>361</v>
      </c>
      <c r="B97" s="81" t="str">
        <f>IF(ISERROR(VLOOKUP(A97,#REF!,18,FALSE)),"",VLOOKUP(A97,#REF!,18,FALSE)) &amp; IF(ISERROR(VLOOKUP(A97,#REF!,18,FALSE)),"",VLOOKUP(A97,#REF!,18,FALSE))</f>
        <v/>
      </c>
      <c r="C97" s="773" t="str">
        <f>IF(ISERROR(VLOOKUP(A97,【入力用】個人登録票!$A$21:$P$50,2,FALSE)),"",VLOOKUP(A97,【入力用】個人登録票!$A$21:$P$50,2,FALSE)) &amp; IF(ISERROR(VLOOKUP(A97,【入力用】個人登録票!$A$59:$P$127,2,FALSE)),"",VLOOKUP(A97,【入力用】個人登録票!$A$59:$P$127,2,FALSE))</f>
        <v/>
      </c>
      <c r="D97" s="774"/>
      <c r="E97" s="779" t="str">
        <f>IF(ISERROR(VLOOKUP(A97,【入力用】個人登録票!$A$21:$P$50,5,FALSE)),"",VLOOKUP(A97,【入力用】個人登録票!$A$21:$P$50,5,FALSE)) &amp; IF(ISERROR(VLOOKUP(A97,【入力用】個人登録票!$A$59:$P$127,5,FALSE)),"",VLOOKUP(A97,【入力用】個人登録票!$A$59:$P$127,5,FALSE))</f>
        <v/>
      </c>
      <c r="F97" s="690"/>
      <c r="G97" s="757" t="str">
        <f>TEXT(IF(ISERROR(VLOOKUP(A97,【入力用】個人登録票!$A$21:$P$50,12,FALSE)),"",VLOOKUP(A97,【入力用】個人登録票!$A$21:$P$50,12,FALSE)) &amp; IF(ISERROR(VLOOKUP(A97,【入力用】個人登録票!$A$59:$P$127,12,FALSE)),"",VLOOKUP(A97,【入力用】個人登録票!$A$59:$P$127,12,FALSE)),"yyyy/m/d")</f>
        <v/>
      </c>
      <c r="H97" s="757"/>
      <c r="I97" s="757" t="str">
        <f t="shared" si="14"/>
        <v/>
      </c>
      <c r="J97" s="757"/>
      <c r="K97" s="757"/>
      <c r="L97" s="757"/>
      <c r="M97" s="757"/>
      <c r="N97" s="757"/>
      <c r="O97" s="780" t="str">
        <f>IF(ISERROR(VLOOKUP(A97,【入力用】個人登録票!$A$21:$Q$50,17,FALSE)),"",VLOOKUP(A97,【入力用】個人登録票!$A$21:$Q$50,17,FALSE)) &amp; IF(ISERROR(VLOOKUP(A97,【入力用】個人登録票!$A$59:$Q$127,17,FALSE)),"",VLOOKUP(A97,【入力用】個人登録票!$A$59:$Q$127,17,FALSE))</f>
        <v/>
      </c>
      <c r="P97" s="696"/>
      <c r="Q97" s="696"/>
      <c r="R97" s="696"/>
      <c r="S97" s="696"/>
      <c r="T97" s="696"/>
      <c r="U97" s="696"/>
      <c r="V97" s="697"/>
      <c r="W97" s="767" t="str">
        <f>IF(ISERROR(VLOOKUP(A97,【入力用】個人登録票!$A$21:$P$50,16,FALSE)),"",VLOOKUP(A97,【入力用】個人登録票!$A$21:$P$50,16,FALSE)) &amp; IF(ISERROR(VLOOKUP(A97,【入力用】個人登録票!$A$59:$P$127,16,FALSE)),"",VLOOKUP(A97,【入力用】個人登録票!$A$59:$P$127,16,FALSE))</f>
        <v/>
      </c>
      <c r="X97" s="781"/>
      <c r="Y97" s="781"/>
      <c r="Z97" s="782"/>
      <c r="AA97" s="82" t="str">
        <f>IF(ISERROR(VLOOKUP(AJ97,【入力用】個人登録票!$A$21:$P$50,2,FALSE)),"",VLOOKUP(AJ97,【入力用】個人登録票!$A$21:$P$50,2,FALSE)) &amp; IF(ISERROR(VLOOKUP(AJ97,【入力用】個人登録票!$A$59:$P$127,2,FALSE)),"",VLOOKUP(AJ97,【入力用】個人登録票!$A$59:$P$127,2,FALSE))</f>
        <v/>
      </c>
      <c r="AB97" s="689" t="str">
        <f>IF(ISERROR(VLOOKUP(AJ97,【入力用】個人登録票!$A$21:$P$50,5,FALSE)),"",VLOOKUP(AJ97,【入力用】個人登録票!$A$21:$P$50,5,FALSE)) &amp; IF(ISERROR(VLOOKUP(AJ97,【入力用】個人登録票!$A$59:$P$127,5,FALSE)),"",VLOOKUP(AJ97,【入力用】個人登録票!$A$59:$P$127,5,FALSE))</f>
        <v/>
      </c>
      <c r="AC97" s="692"/>
      <c r="AD97" s="690"/>
      <c r="AE97" s="693" t="str">
        <f>TEXT(IF(ISERROR(VLOOKUP(AJ97,【入力用】個人登録票!$A$21:$P$50,12,FALSE)),"",VLOOKUP(AJ97,【入力用】個人登録票!$A$21:$P$50,12,FALSE)) &amp; IF(ISERROR(VLOOKUP(AJ97,【入力用】個人登録票!$A$59:$P$127,12,FALSE)),"",VLOOKUP(AJ97,【入力用】個人登録票!$A$59:$P$127,12,FALSE)),"yyyy/m/d")</f>
        <v/>
      </c>
      <c r="AF97" s="694"/>
      <c r="AG97" s="103" t="str">
        <f t="shared" si="15"/>
        <v/>
      </c>
      <c r="AH97" s="83" t="str">
        <f>IF(ISERROR(VLOOKUP(AJ97,【入力用】個人登録票!$A$21:$Q$50,17,FALSE)),"",VLOOKUP(AJ97,【入力用】個人登録票!$A$21:$Q$50,17,FALSE)) &amp; IF(ISERROR(VLOOKUP(AJ97,【入力用】個人登録票!$A$59:$Q$127,17,FALSE)),"",VLOOKUP(AJ97,【入力用】個人登録票!$A$59:$Q$127,17,FALSE))</f>
        <v/>
      </c>
      <c r="AI97" s="84" t="str">
        <f>IF(ISERROR(VLOOKUP(AJ97,【入力用】個人登録票!$A$21:$P$50,16,FALSE)),"",VLOOKUP(AJ97,【入力用】個人登録票!$A$21:$P$50,16,FALSE)) &amp; IF(ISERROR(VLOOKUP(AJ97,【入力用】個人登録票!$A$59:$P$127,16,FALSE)),"",VLOOKUP(AJ97,【入力用】個人登録票!$A$59:$P$127,16,FALSE))</f>
        <v/>
      </c>
      <c r="AJ97" s="101" t="s">
        <v>443</v>
      </c>
      <c r="AK97" s="102" t="str">
        <f>IF(ISERROR(VLOOKUP(AJ97,#REF!,18,FALSE)),"",VLOOKUP(AJ97,#REF!,18,FALSE)) &amp; IF(ISERROR(VLOOKUP(AJ97,#REF!,18,FALSE)),"",VLOOKUP(AJ97,#REF!,18,FALSE))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87"/>
      <c r="AI98" s="2"/>
    </row>
    <row r="99" spans="1:50" ht="12.75" customHeight="1">
      <c r="C99" s="2"/>
      <c r="D99" s="640" t="s">
        <v>52</v>
      </c>
      <c r="E99" s="640"/>
      <c r="F99" s="640"/>
      <c r="G99" s="640"/>
      <c r="H99" s="640"/>
      <c r="I99" s="640"/>
      <c r="J99" s="640"/>
      <c r="K99" s="640"/>
      <c r="L99" s="640"/>
      <c r="M99" s="640"/>
      <c r="N99" s="640"/>
      <c r="O99" s="640"/>
      <c r="P99" s="640"/>
      <c r="Q99" s="640"/>
      <c r="R99" s="640"/>
      <c r="S99" s="640"/>
      <c r="T99" s="640"/>
      <c r="U99" s="640"/>
      <c r="V99" s="640"/>
      <c r="W99" s="640"/>
      <c r="X99" s="640"/>
      <c r="Y99" s="640"/>
      <c r="Z99" s="640"/>
      <c r="AA99" s="640"/>
      <c r="AB99" s="640"/>
      <c r="AC99" s="640"/>
      <c r="AD99" s="640"/>
      <c r="AE99" s="640"/>
      <c r="AF99" s="640"/>
      <c r="AG99" s="640"/>
      <c r="AH99" s="640"/>
      <c r="AI99" s="640"/>
    </row>
    <row r="100" spans="1:50" ht="12.75" customHeight="1">
      <c r="C100" s="2"/>
      <c r="D100" s="640" t="s">
        <v>53</v>
      </c>
      <c r="E100" s="640"/>
      <c r="F100" s="640"/>
      <c r="G100" s="640"/>
      <c r="H100" s="640"/>
      <c r="I100" s="640"/>
      <c r="J100" s="640"/>
      <c r="K100" s="640"/>
      <c r="L100" s="640"/>
      <c r="M100" s="640"/>
      <c r="N100" s="640"/>
      <c r="O100" s="640"/>
      <c r="P100" s="640"/>
      <c r="Q100" s="640"/>
      <c r="R100" s="640"/>
      <c r="S100" s="640"/>
      <c r="T100" s="640"/>
      <c r="U100" s="640"/>
      <c r="V100" s="640"/>
      <c r="W100" s="640"/>
      <c r="X100" s="640"/>
      <c r="Y100" s="640"/>
      <c r="Z100" s="640"/>
      <c r="AA100" s="640"/>
      <c r="AB100" s="640"/>
      <c r="AC100" s="640"/>
      <c r="AD100" s="640"/>
      <c r="AE100" s="640"/>
      <c r="AF100" s="640"/>
      <c r="AG100" s="640"/>
      <c r="AH100" s="640"/>
      <c r="AI100" s="640"/>
    </row>
    <row r="101" spans="1:50" ht="18" customHeight="1" thickBot="1">
      <c r="C101" s="2"/>
      <c r="D101" s="2"/>
      <c r="E101" s="590" t="str">
        <f>E2</f>
        <v>Ａ 表 （日本協会）</v>
      </c>
      <c r="F101" s="591"/>
      <c r="G101" s="591"/>
      <c r="H101" s="3"/>
      <c r="I101" s="3"/>
      <c r="J101" s="3"/>
      <c r="K101" s="3"/>
      <c r="L101" s="705">
        <f>L2</f>
        <v>2025</v>
      </c>
      <c r="M101" s="705"/>
      <c r="N101" s="3" t="s">
        <v>49</v>
      </c>
      <c r="O101" s="3"/>
      <c r="P101" s="3"/>
      <c r="Q101" s="3"/>
      <c r="R101" s="3" t="s">
        <v>50</v>
      </c>
      <c r="S101" s="3"/>
      <c r="T101" s="3"/>
      <c r="U101" s="46" t="s">
        <v>55</v>
      </c>
      <c r="V101" s="758" t="s">
        <v>257</v>
      </c>
      <c r="W101" s="758"/>
      <c r="X101" s="48">
        <f>X2</f>
        <v>1</v>
      </c>
      <c r="Y101" s="48"/>
      <c r="Z101" s="3"/>
      <c r="AA101" s="3"/>
      <c r="AB101" s="3"/>
      <c r="AC101" s="3"/>
      <c r="AD101" s="3"/>
      <c r="AE101" s="3"/>
      <c r="AF101" s="3" t="s">
        <v>51</v>
      </c>
      <c r="AG101" s="2"/>
      <c r="AH101" s="2"/>
      <c r="AI101" s="2"/>
    </row>
    <row r="102" spans="1:50" ht="18.75" customHeight="1">
      <c r="C102" s="50"/>
      <c r="D102" s="51"/>
      <c r="E102" s="51"/>
      <c r="F102" s="52"/>
      <c r="G102" s="53"/>
      <c r="H102" s="727" t="s">
        <v>12</v>
      </c>
      <c r="I102" s="54"/>
      <c r="J102" s="54"/>
      <c r="K102" s="55"/>
      <c r="L102" s="54"/>
      <c r="M102" s="55"/>
      <c r="N102" s="56" t="str">
        <f>IF($N$3="","",$N$3)</f>
        <v>○</v>
      </c>
      <c r="O102" s="56" t="str">
        <f>IF($O$3="","",$O$3)</f>
        <v>○</v>
      </c>
      <c r="P102" s="55"/>
      <c r="Q102" s="55"/>
      <c r="R102" s="55"/>
      <c r="S102" s="55"/>
      <c r="T102" s="55"/>
      <c r="U102" s="55"/>
      <c r="V102" s="55"/>
      <c r="W102" s="55"/>
      <c r="X102" s="55"/>
      <c r="Y102" s="55"/>
      <c r="Z102" s="55"/>
      <c r="AA102" s="55"/>
      <c r="AB102" s="55"/>
      <c r="AC102" s="57"/>
      <c r="AD102" s="50"/>
      <c r="AE102" s="51"/>
      <c r="AF102" s="51"/>
      <c r="AG102" s="51"/>
      <c r="AH102" s="51"/>
      <c r="AI102" s="85"/>
    </row>
    <row r="103" spans="1:50" ht="28.5" customHeight="1">
      <c r="C103" s="724" t="s">
        <v>8</v>
      </c>
      <c r="D103" s="591"/>
      <c r="E103" s="725"/>
      <c r="F103" s="59"/>
      <c r="G103" s="97"/>
      <c r="H103" s="728"/>
      <c r="I103" s="585" t="s">
        <v>13</v>
      </c>
      <c r="J103" s="585" t="s">
        <v>19</v>
      </c>
      <c r="K103" s="585" t="s">
        <v>20</v>
      </c>
      <c r="L103" s="585" t="s">
        <v>21</v>
      </c>
      <c r="M103" s="585" t="s">
        <v>22</v>
      </c>
      <c r="N103" s="585" t="s">
        <v>23</v>
      </c>
      <c r="O103" s="585" t="s">
        <v>24</v>
      </c>
      <c r="P103" s="585" t="s">
        <v>25</v>
      </c>
      <c r="Q103" s="585" t="s">
        <v>26</v>
      </c>
      <c r="R103" s="585" t="s">
        <v>54</v>
      </c>
      <c r="S103" s="585" t="s">
        <v>27</v>
      </c>
      <c r="T103" s="585" t="s">
        <v>28</v>
      </c>
      <c r="U103" s="585" t="s">
        <v>29</v>
      </c>
      <c r="V103" s="585" t="s">
        <v>30</v>
      </c>
      <c r="W103" s="585" t="s">
        <v>31</v>
      </c>
      <c r="X103" s="585" t="s">
        <v>32</v>
      </c>
      <c r="Y103" s="585" t="s">
        <v>33</v>
      </c>
      <c r="Z103" s="585" t="s">
        <v>34</v>
      </c>
      <c r="AA103" s="585" t="s">
        <v>35</v>
      </c>
      <c r="AB103" s="585" t="s">
        <v>36</v>
      </c>
      <c r="AC103" s="598" t="s">
        <v>37</v>
      </c>
      <c r="AD103" s="60">
        <v>1</v>
      </c>
      <c r="AE103" s="701" t="s">
        <v>253</v>
      </c>
      <c r="AF103" s="701"/>
      <c r="AG103" s="701"/>
      <c r="AH103" s="701"/>
      <c r="AI103" s="702"/>
    </row>
    <row r="104" spans="1:50" ht="30" customHeight="1">
      <c r="C104" s="726"/>
      <c r="D104" s="591"/>
      <c r="E104" s="725"/>
      <c r="F104" s="699">
        <f>F71</f>
        <v>0</v>
      </c>
      <c r="G104" s="700"/>
      <c r="H104" s="728"/>
      <c r="I104" s="586"/>
      <c r="J104" s="586"/>
      <c r="K104" s="586"/>
      <c r="L104" s="586"/>
      <c r="M104" s="586"/>
      <c r="N104" s="586"/>
      <c r="O104" s="586"/>
      <c r="P104" s="586"/>
      <c r="Q104" s="586"/>
      <c r="R104" s="586"/>
      <c r="S104" s="586"/>
      <c r="T104" s="586"/>
      <c r="U104" s="586"/>
      <c r="V104" s="586"/>
      <c r="W104" s="586"/>
      <c r="X104" s="586"/>
      <c r="Y104" s="586"/>
      <c r="Z104" s="586"/>
      <c r="AA104" s="586"/>
      <c r="AB104" s="586"/>
      <c r="AC104" s="599"/>
      <c r="AD104" s="61">
        <v>2</v>
      </c>
      <c r="AE104" s="701" t="s">
        <v>46</v>
      </c>
      <c r="AF104" s="701"/>
      <c r="AG104" s="701"/>
      <c r="AH104" s="701"/>
      <c r="AI104" s="702"/>
    </row>
    <row r="105" spans="1:50" ht="9" customHeight="1">
      <c r="C105" s="733" t="s">
        <v>9</v>
      </c>
      <c r="D105" s="591"/>
      <c r="E105" s="725"/>
      <c r="F105" s="59"/>
      <c r="G105" s="62"/>
      <c r="H105" s="728"/>
      <c r="I105" s="586"/>
      <c r="J105" s="586"/>
      <c r="K105" s="586"/>
      <c r="L105" s="586"/>
      <c r="M105" s="586"/>
      <c r="N105" s="586"/>
      <c r="O105" s="586"/>
      <c r="P105" s="586"/>
      <c r="Q105" s="586"/>
      <c r="R105" s="586"/>
      <c r="S105" s="586"/>
      <c r="T105" s="586"/>
      <c r="U105" s="586"/>
      <c r="V105" s="586"/>
      <c r="W105" s="586"/>
      <c r="X105" s="586"/>
      <c r="Y105" s="586"/>
      <c r="Z105" s="586"/>
      <c r="AA105" s="586"/>
      <c r="AB105" s="586"/>
      <c r="AC105" s="599"/>
      <c r="AD105" s="61"/>
      <c r="AE105" s="63"/>
      <c r="AF105" s="63"/>
      <c r="AG105" s="63"/>
      <c r="AH105" s="63"/>
      <c r="AI105" s="86"/>
    </row>
    <row r="106" spans="1:50" ht="27.75" customHeight="1" thickBot="1">
      <c r="C106" s="734"/>
      <c r="D106" s="710"/>
      <c r="E106" s="711"/>
      <c r="F106" s="59"/>
      <c r="G106" s="64">
        <f>G73</f>
        <v>0</v>
      </c>
      <c r="H106" s="729"/>
      <c r="I106" s="587"/>
      <c r="J106" s="587"/>
      <c r="K106" s="587"/>
      <c r="L106" s="587"/>
      <c r="M106" s="587"/>
      <c r="N106" s="587"/>
      <c r="O106" s="587"/>
      <c r="P106" s="587"/>
      <c r="Q106" s="587"/>
      <c r="R106" s="587"/>
      <c r="S106" s="587"/>
      <c r="T106" s="587"/>
      <c r="U106" s="587"/>
      <c r="V106" s="587"/>
      <c r="W106" s="587"/>
      <c r="X106" s="587"/>
      <c r="Y106" s="587"/>
      <c r="Z106" s="587"/>
      <c r="AA106" s="587"/>
      <c r="AB106" s="587"/>
      <c r="AC106" s="600"/>
      <c r="AD106" s="65">
        <v>3</v>
      </c>
      <c r="AE106" s="66" t="s">
        <v>47</v>
      </c>
      <c r="AF106" s="63"/>
      <c r="AG106" s="63"/>
      <c r="AH106" s="63"/>
      <c r="AI106" s="86"/>
    </row>
    <row r="107" spans="1:50" ht="13.5" customHeight="1">
      <c r="C107" s="712" t="s">
        <v>7</v>
      </c>
      <c r="D107" s="713"/>
      <c r="E107" s="714"/>
      <c r="F107" s="671">
        <f>IF($F$8="","",$F$8)</f>
        <v>0</v>
      </c>
      <c r="G107" s="672"/>
      <c r="H107" s="672"/>
      <c r="I107" s="672"/>
      <c r="J107" s="672"/>
      <c r="K107" s="672"/>
      <c r="L107" s="672"/>
      <c r="M107" s="672"/>
      <c r="N107" s="672"/>
      <c r="O107" s="672"/>
      <c r="P107" s="672"/>
      <c r="Q107" s="672"/>
      <c r="R107" s="672"/>
      <c r="S107" s="672"/>
      <c r="T107" s="750" t="s">
        <v>133</v>
      </c>
      <c r="U107" s="750"/>
      <c r="V107" s="750"/>
      <c r="W107" s="750"/>
      <c r="X107" s="750"/>
      <c r="Y107" s="750"/>
      <c r="Z107" s="751" t="s">
        <v>57</v>
      </c>
      <c r="AA107" s="751">
        <f>$AA$8</f>
        <v>0</v>
      </c>
      <c r="AB107" s="604" t="s">
        <v>58</v>
      </c>
      <c r="AC107" s="604" t="s">
        <v>59</v>
      </c>
      <c r="AD107" s="735">
        <v>4</v>
      </c>
      <c r="AE107" s="737" t="s">
        <v>48</v>
      </c>
      <c r="AF107" s="737"/>
      <c r="AG107" s="737"/>
      <c r="AH107" s="737"/>
      <c r="AI107" s="738"/>
    </row>
    <row r="108" spans="1:50" ht="13.5" customHeight="1" thickBot="1">
      <c r="C108" s="734"/>
      <c r="D108" s="710"/>
      <c r="E108" s="711"/>
      <c r="F108" s="673"/>
      <c r="G108" s="674"/>
      <c r="H108" s="674"/>
      <c r="I108" s="674"/>
      <c r="J108" s="674"/>
      <c r="K108" s="674"/>
      <c r="L108" s="674"/>
      <c r="M108" s="674"/>
      <c r="N108" s="674"/>
      <c r="O108" s="674"/>
      <c r="P108" s="674"/>
      <c r="Q108" s="674"/>
      <c r="R108" s="674"/>
      <c r="S108" s="674"/>
      <c r="T108" s="741" t="s">
        <v>134</v>
      </c>
      <c r="U108" s="741"/>
      <c r="V108" s="741"/>
      <c r="W108" s="741"/>
      <c r="X108" s="741"/>
      <c r="Y108" s="741"/>
      <c r="Z108" s="629"/>
      <c r="AA108" s="629"/>
      <c r="AB108" s="605"/>
      <c r="AC108" s="605"/>
      <c r="AD108" s="736"/>
      <c r="AE108" s="739"/>
      <c r="AF108" s="739"/>
      <c r="AG108" s="739"/>
      <c r="AH108" s="739"/>
      <c r="AI108" s="740"/>
    </row>
    <row r="109" spans="1:50" ht="13.5" customHeight="1">
      <c r="C109" s="712" t="s">
        <v>14</v>
      </c>
      <c r="D109" s="713"/>
      <c r="E109" s="714"/>
      <c r="F109" s="67" t="s">
        <v>15</v>
      </c>
      <c r="G109" s="742">
        <f>IF($G$10="","",$G$10)</f>
        <v>0</v>
      </c>
      <c r="H109" s="743"/>
      <c r="I109" s="743"/>
      <c r="J109" s="743"/>
      <c r="K109" s="743"/>
      <c r="L109" s="743"/>
      <c r="M109" s="743"/>
      <c r="N109" s="743"/>
      <c r="O109" s="743"/>
      <c r="P109" s="743"/>
      <c r="Q109" s="743"/>
      <c r="R109" s="743"/>
      <c r="S109" s="743"/>
      <c r="T109" s="743"/>
      <c r="U109" s="743"/>
      <c r="V109" s="743"/>
      <c r="W109" s="743"/>
      <c r="X109" s="743"/>
      <c r="Y109" s="743"/>
      <c r="Z109" s="744"/>
      <c r="AA109" s="759" t="s">
        <v>17</v>
      </c>
      <c r="AB109" s="661" t="s">
        <v>10</v>
      </c>
      <c r="AC109" s="661"/>
      <c r="AD109" s="655"/>
      <c r="AE109" s="655" t="s">
        <v>11</v>
      </c>
      <c r="AF109" s="655"/>
      <c r="AG109" s="68" t="s">
        <v>38</v>
      </c>
      <c r="AH109" s="655" t="s">
        <v>40</v>
      </c>
      <c r="AI109" s="748" t="s">
        <v>41</v>
      </c>
      <c r="AJ109" s="776"/>
      <c r="AU109" s="653"/>
      <c r="AV109" s="653"/>
      <c r="AW109" s="653"/>
      <c r="AX109" s="654"/>
    </row>
    <row r="110" spans="1:50" ht="13.5" customHeight="1" thickBot="1">
      <c r="C110" s="709" t="s">
        <v>6</v>
      </c>
      <c r="D110" s="710"/>
      <c r="E110" s="711"/>
      <c r="F110" s="69">
        <f>IF($F$11="","",$F$11)</f>
        <v>0</v>
      </c>
      <c r="G110" s="745"/>
      <c r="H110" s="746"/>
      <c r="I110" s="746"/>
      <c r="J110" s="746"/>
      <c r="K110" s="746"/>
      <c r="L110" s="746"/>
      <c r="M110" s="746"/>
      <c r="N110" s="746"/>
      <c r="O110" s="746"/>
      <c r="P110" s="746"/>
      <c r="Q110" s="746"/>
      <c r="R110" s="746"/>
      <c r="S110" s="746"/>
      <c r="T110" s="746"/>
      <c r="U110" s="746"/>
      <c r="V110" s="746"/>
      <c r="W110" s="746"/>
      <c r="X110" s="746"/>
      <c r="Y110" s="746"/>
      <c r="Z110" s="747"/>
      <c r="AA110" s="760"/>
      <c r="AB110" s="589"/>
      <c r="AC110" s="589"/>
      <c r="AD110" s="589"/>
      <c r="AE110" s="589"/>
      <c r="AF110" s="589"/>
      <c r="AG110" s="98" t="s">
        <v>39</v>
      </c>
      <c r="AH110" s="589"/>
      <c r="AI110" s="749"/>
      <c r="AJ110" s="776"/>
      <c r="AU110" s="653"/>
      <c r="AV110" s="653"/>
      <c r="AW110" s="653"/>
      <c r="AX110" s="654"/>
    </row>
    <row r="111" spans="1:50" ht="13.5" customHeight="1">
      <c r="C111" s="712" t="s">
        <v>14</v>
      </c>
      <c r="D111" s="713"/>
      <c r="E111" s="714"/>
      <c r="F111" s="71" t="s">
        <v>15</v>
      </c>
      <c r="G111" s="742">
        <f>IF($G$12="","",$G$12)</f>
        <v>0</v>
      </c>
      <c r="H111" s="743"/>
      <c r="I111" s="743"/>
      <c r="J111" s="743"/>
      <c r="K111" s="743"/>
      <c r="L111" s="743"/>
      <c r="M111" s="743"/>
      <c r="N111" s="743"/>
      <c r="O111" s="743"/>
      <c r="P111" s="743"/>
      <c r="Q111" s="743"/>
      <c r="R111" s="743"/>
      <c r="S111" s="743"/>
      <c r="T111" s="743"/>
      <c r="U111" s="743"/>
      <c r="V111" s="743"/>
      <c r="W111" s="743"/>
      <c r="X111" s="743"/>
      <c r="Y111" s="743"/>
      <c r="Z111" s="743"/>
      <c r="AA111" s="596" t="str">
        <f>IF(ISERROR(VLOOKUP(AJ111,【入力用】個人登録票!$A$21:$P$50,2,FALSE)),"",VLOOKUP(AJ111,【入力用】個人登録票!$A$21:$P$50,2,FALSE)) &amp; IF(ISERROR(VLOOKUP(AJ111,【入力用】個人登録票!$A$59:$P$127,2,FALSE)),"",VLOOKUP(AJ111,【入力用】個人登録票!$A$59:$P$127,2,FALSE))</f>
        <v/>
      </c>
      <c r="AB111" s="588" t="str">
        <f>IF(ISERROR(VLOOKUP(AJ111,【入力用】個人登録票!$A$21:$P$50,5,FALSE)),"",VLOOKUP(AJ111,【入力用】個人登録票!$A$21:$P$50,5,FALSE)) &amp; IF(ISERROR(VLOOKUP(AJ111,【入力用】個人登録票!$A$59:$P$127,5,FALSE)),"",VLOOKUP(AJ111,【入力用】個人登録票!$A$59:$P$127,5,FALSE))</f>
        <v/>
      </c>
      <c r="AC111" s="589"/>
      <c r="AD111" s="589"/>
      <c r="AE111" s="636" t="str">
        <f>TEXT(IF(ISERROR(VLOOKUP(AJ111,【入力用】個人登録票!$A$21:$P$50,12,FALSE)),"",VLOOKUP(AJ111,【入力用】個人登録票!$A$21:$P$50,12,FALSE)) &amp; IF(ISERROR(VLOOKUP(AJ111,【入力用】個人登録票!$A$59:$P$127,12,FALSE)),"",VLOOKUP(AJ111,【入力用】個人登録票!$A$59:$P$127,12,FALSE)),"yyyy/m/d")</f>
        <v/>
      </c>
      <c r="AF111" s="637"/>
      <c r="AG111" s="611" t="str">
        <f>IF(AA111="","",$F$8)</f>
        <v/>
      </c>
      <c r="AH111" s="634" t="str">
        <f>IF(ISERROR(VLOOKUP(AJ111,【入力用】個人登録票!$A$21:$Q$50,17,FALSE)),"",VLOOKUP(AJ111,【入力用】個人登録票!$A$21:$Q$50,17,FALSE)) &amp; IF(ISERROR(VLOOKUP(AJ111,【入力用】個人登録票!$A$59:$Q$127,17,FALSE)),"",VLOOKUP(AJ111,【入力用】個人登録票!$A$59:$Q$127,17,FALSE))</f>
        <v/>
      </c>
      <c r="AI111" s="657" t="str">
        <f>IF(ISERROR(VLOOKUP(AJ111,【入力用】個人登録票!$A$21:$P$50,16,FALSE)),"",VLOOKUP(AJ111,【入力用】個人登録票!$A$21:$P$50,16,FALSE)) &amp; IF(ISERROR(VLOOKUP(AJ111,【入力用】個人登録票!$A$59:$P$127,16,FALSE)),"",VLOOKUP(AJ111,【入力用】個人登録票!$A$59:$P$127,16,FALSE))</f>
        <v/>
      </c>
      <c r="AJ111" s="662" t="s">
        <v>364</v>
      </c>
      <c r="AK111" s="663" t="str">
        <f>IF(ISERROR(VLOOKUP(AJ111,#REF!,18,FALSE)),"",VLOOKUP(AJ111,#REF!,18,FALSE)) &amp; IF(ISERROR(VLOOKUP(AJ111,#REF!,18,FALSE)),"",VLOOKUP(AJ111,#REF!,18,FALSE))</f>
        <v/>
      </c>
    </row>
    <row r="112" spans="1:50" ht="13.5" customHeight="1">
      <c r="C112" s="618" t="s">
        <v>5</v>
      </c>
      <c r="D112" s="619"/>
      <c r="E112" s="620"/>
      <c r="F112" s="72">
        <f>IF($F$13="","",$F$13)</f>
        <v>0</v>
      </c>
      <c r="G112" s="752"/>
      <c r="H112" s="753"/>
      <c r="I112" s="753"/>
      <c r="J112" s="753"/>
      <c r="K112" s="753"/>
      <c r="L112" s="753"/>
      <c r="M112" s="753"/>
      <c r="N112" s="753"/>
      <c r="O112" s="753"/>
      <c r="P112" s="753"/>
      <c r="Q112" s="753"/>
      <c r="R112" s="753"/>
      <c r="S112" s="753"/>
      <c r="T112" s="753"/>
      <c r="U112" s="753"/>
      <c r="V112" s="753"/>
      <c r="W112" s="753"/>
      <c r="X112" s="753"/>
      <c r="Y112" s="753"/>
      <c r="Z112" s="753"/>
      <c r="AA112" s="597"/>
      <c r="AB112" s="589"/>
      <c r="AC112" s="589"/>
      <c r="AD112" s="589"/>
      <c r="AE112" s="638"/>
      <c r="AF112" s="639"/>
      <c r="AG112" s="611"/>
      <c r="AH112" s="635"/>
      <c r="AI112" s="658"/>
      <c r="AJ112" s="662"/>
      <c r="AK112" s="664"/>
    </row>
    <row r="113" spans="1:37" ht="13.5" customHeight="1">
      <c r="C113" s="706" t="s">
        <v>4</v>
      </c>
      <c r="D113" s="707"/>
      <c r="E113" s="708"/>
      <c r="F113" s="602">
        <f>IF($F$14="","",$F$14)</f>
        <v>0</v>
      </c>
      <c r="G113" s="602"/>
      <c r="H113" s="602"/>
      <c r="I113" s="602"/>
      <c r="J113" s="602"/>
      <c r="K113" s="602"/>
      <c r="L113" s="602"/>
      <c r="M113" s="602"/>
      <c r="N113" s="677" t="s">
        <v>135</v>
      </c>
      <c r="O113" s="677"/>
      <c r="P113" s="677"/>
      <c r="Q113" s="602">
        <f>IF($Q$14="","",$Q$14)</f>
        <v>0</v>
      </c>
      <c r="R113" s="602"/>
      <c r="S113" s="602"/>
      <c r="T113" s="602"/>
      <c r="U113" s="602"/>
      <c r="V113" s="602"/>
      <c r="W113" s="602"/>
      <c r="X113" s="602"/>
      <c r="Y113" s="602"/>
      <c r="Z113" s="603"/>
      <c r="AA113" s="596" t="str">
        <f>IF(ISERROR(VLOOKUP(AJ113,【入力用】個人登録票!$A$21:$P$50,2,FALSE)),"",VLOOKUP(AJ113,【入力用】個人登録票!$A$21:$P$50,2,FALSE)) &amp; IF(ISERROR(VLOOKUP(AJ113,【入力用】個人登録票!$A$59:$P$127,2,FALSE)),"",VLOOKUP(AJ113,【入力用】個人登録票!$A$59:$P$127,2,FALSE))</f>
        <v/>
      </c>
      <c r="AB113" s="588" t="str">
        <f>IF(ISERROR(VLOOKUP(AJ113,【入力用】個人登録票!$A$21:$P$50,5,FALSE)),"",VLOOKUP(AJ113,【入力用】個人登録票!$A$21:$P$50,5,FALSE)) &amp; IF(ISERROR(VLOOKUP(AJ113,【入力用】個人登録票!$A$59:$P$127,5,FALSE)),"",VLOOKUP(AJ113,【入力用】個人登録票!$A$59:$P$127,5,FALSE))</f>
        <v/>
      </c>
      <c r="AC113" s="589"/>
      <c r="AD113" s="589"/>
      <c r="AE113" s="636" t="str">
        <f>TEXT(IF(ISERROR(VLOOKUP(AJ113,【入力用】個人登録票!$A$21:$P$50,12,FALSE)),"",VLOOKUP(AJ113,【入力用】個人登録票!$A$21:$P$50,12,FALSE)) &amp; IF(ISERROR(VLOOKUP(AJ113,【入力用】個人登録票!$A$59:$P$127,12,FALSE)),"",VLOOKUP(AJ113,【入力用】個人登録票!$A$59:$P$127,12,FALSE)),"yyyy/m/d")</f>
        <v/>
      </c>
      <c r="AF113" s="637"/>
      <c r="AG113" s="611" t="str">
        <f t="shared" ref="AG113" si="16">IF(AA113="","",$F$8)</f>
        <v/>
      </c>
      <c r="AH113" s="634" t="str">
        <f>IF(ISERROR(VLOOKUP(AJ113,【入力用】個人登録票!$A$21:$Q$50,17,FALSE)),"",VLOOKUP(AJ113,【入力用】個人登録票!$A$21:$Q$50,17,FALSE)) &amp; IF(ISERROR(VLOOKUP(AJ113,【入力用】個人登録票!$A$59:$Q$127,17,FALSE)),"",VLOOKUP(AJ113,【入力用】個人登録票!$A$59:$Q$127,17,FALSE))</f>
        <v/>
      </c>
      <c r="AI113" s="657" t="str">
        <f>IF(ISERROR(VLOOKUP(AJ113,【入力用】個人登録票!$A$21:$P$50,16,FALSE)),"",VLOOKUP(AJ113,【入力用】個人登録票!$A$21:$P$50,16,FALSE)) &amp; IF(ISERROR(VLOOKUP(AJ113,【入力用】個人登録票!$A$59:$P$127,16,FALSE)),"",VLOOKUP(AJ113,【入力用】個人登録票!$A$59:$P$127,16,FALSE))</f>
        <v/>
      </c>
      <c r="AJ113" s="662" t="s">
        <v>365</v>
      </c>
      <c r="AK113" s="663" t="str">
        <f>IF(ISERROR(VLOOKUP(AJ113,#REF!,18,FALSE)),"",VLOOKUP(AJ113,#REF!,18,FALSE)) &amp; IF(ISERROR(VLOOKUP(AJ113,#REF!,18,FALSE)),"",VLOOKUP(AJ113,#REF!,18,FALSE))</f>
        <v/>
      </c>
    </row>
    <row r="114" spans="1:37" ht="13.5" customHeight="1" thickBot="1">
      <c r="C114" s="709" t="s">
        <v>3</v>
      </c>
      <c r="D114" s="710"/>
      <c r="E114" s="711"/>
      <c r="F114" s="621"/>
      <c r="G114" s="621"/>
      <c r="H114" s="621"/>
      <c r="I114" s="621"/>
      <c r="J114" s="621"/>
      <c r="K114" s="621"/>
      <c r="L114" s="621"/>
      <c r="M114" s="621"/>
      <c r="N114" s="717" t="s">
        <v>136</v>
      </c>
      <c r="O114" s="717"/>
      <c r="P114" s="717"/>
      <c r="Q114" s="621">
        <f>IF($Q$15="","",$Q$15)</f>
        <v>0</v>
      </c>
      <c r="R114" s="621"/>
      <c r="S114" s="621"/>
      <c r="T114" s="621"/>
      <c r="U114" s="621"/>
      <c r="V114" s="621"/>
      <c r="W114" s="621"/>
      <c r="X114" s="621"/>
      <c r="Y114" s="621"/>
      <c r="Z114" s="622"/>
      <c r="AA114" s="597"/>
      <c r="AB114" s="589"/>
      <c r="AC114" s="589"/>
      <c r="AD114" s="589"/>
      <c r="AE114" s="638"/>
      <c r="AF114" s="639"/>
      <c r="AG114" s="611"/>
      <c r="AH114" s="635"/>
      <c r="AI114" s="658"/>
      <c r="AJ114" s="662"/>
      <c r="AK114" s="664"/>
    </row>
    <row r="115" spans="1:37" ht="13.5" customHeight="1">
      <c r="C115" s="712" t="s">
        <v>14</v>
      </c>
      <c r="D115" s="713"/>
      <c r="E115" s="714"/>
      <c r="F115" s="715">
        <f>IF($F$16="","",$F$16)</f>
        <v>0</v>
      </c>
      <c r="G115" s="715"/>
      <c r="H115" s="715"/>
      <c r="I115" s="715"/>
      <c r="J115" s="715"/>
      <c r="K115" s="715"/>
      <c r="L115" s="715"/>
      <c r="M115" s="715"/>
      <c r="N115" s="612" t="s">
        <v>64</v>
      </c>
      <c r="O115" s="613"/>
      <c r="P115" s="614"/>
      <c r="Q115" s="715">
        <f>IF($Q$16="","",$Q$16)</f>
        <v>0</v>
      </c>
      <c r="R115" s="715"/>
      <c r="S115" s="715"/>
      <c r="T115" s="715"/>
      <c r="U115" s="715"/>
      <c r="V115" s="715"/>
      <c r="W115" s="715"/>
      <c r="X115" s="715"/>
      <c r="Y115" s="715"/>
      <c r="Z115" s="716"/>
      <c r="AA115" s="596" t="str">
        <f>IF(ISERROR(VLOOKUP(AJ115,【入力用】個人登録票!$A$21:$P$50,2,FALSE)),"",VLOOKUP(AJ115,【入力用】個人登録票!$A$21:$P$50,2,FALSE)) &amp; IF(ISERROR(VLOOKUP(AJ115,【入力用】個人登録票!$A$59:$P$127,2,FALSE)),"",VLOOKUP(AJ115,【入力用】個人登録票!$A$59:$P$127,2,FALSE))</f>
        <v/>
      </c>
      <c r="AB115" s="588" t="str">
        <f>IF(ISERROR(VLOOKUP(AJ115,【入力用】個人登録票!$A$21:$P$50,5,FALSE)),"",VLOOKUP(AJ115,【入力用】個人登録票!$A$21:$P$50,5,FALSE)) &amp; IF(ISERROR(VLOOKUP(AJ115,【入力用】個人登録票!$A$59:$P$127,5,FALSE)),"",VLOOKUP(AJ115,【入力用】個人登録票!$A$59:$P$127,5,FALSE))</f>
        <v/>
      </c>
      <c r="AC115" s="589"/>
      <c r="AD115" s="589"/>
      <c r="AE115" s="636" t="str">
        <f>TEXT(IF(ISERROR(VLOOKUP(AJ115,【入力用】個人登録票!$A$21:$P$50,12,FALSE)),"",VLOOKUP(AJ115,【入力用】個人登録票!$A$21:$P$50,12,FALSE)) &amp; IF(ISERROR(VLOOKUP(AJ115,【入力用】個人登録票!$A$59:$P$127,12,FALSE)),"",VLOOKUP(AJ115,【入力用】個人登録票!$A$59:$P$127,12,FALSE)),"yyyy/m/d")</f>
        <v/>
      </c>
      <c r="AF115" s="637"/>
      <c r="AG115" s="611" t="str">
        <f t="shared" ref="AG115" si="17">IF(AA115="","",$F$8)</f>
        <v/>
      </c>
      <c r="AH115" s="634" t="str">
        <f>IF(ISERROR(VLOOKUP(AJ115,【入力用】個人登録票!$A$21:$Q$50,17,FALSE)),"",VLOOKUP(AJ115,【入力用】個人登録票!$A$21:$Q$50,17,FALSE)) &amp; IF(ISERROR(VLOOKUP(AJ115,【入力用】個人登録票!$A$59:$Q$127,17,FALSE)),"",VLOOKUP(AJ115,【入力用】個人登録票!$A$59:$Q$127,17,FALSE))</f>
        <v/>
      </c>
      <c r="AI115" s="657" t="str">
        <f>IF(ISERROR(VLOOKUP(AJ115,【入力用】個人登録票!$A$21:$P$50,16,FALSE)),"",VLOOKUP(AJ115,【入力用】個人登録票!$A$21:$P$50,16,FALSE)) &amp; IF(ISERROR(VLOOKUP(AJ115,【入力用】個人登録票!$A$59:$P$127,16,FALSE)),"",VLOOKUP(AJ115,【入力用】個人登録票!$A$59:$P$127,16,FALSE))</f>
        <v/>
      </c>
      <c r="AJ115" s="662" t="s">
        <v>366</v>
      </c>
      <c r="AK115" s="663" t="str">
        <f>IF(ISERROR(VLOOKUP(AJ115,#REF!,18,FALSE)),"",VLOOKUP(AJ115,#REF!,18,FALSE)) &amp; IF(ISERROR(VLOOKUP(AJ115,#REF!,18,FALSE)),"",VLOOKUP(AJ115,#REF!,18,FALSE))</f>
        <v/>
      </c>
    </row>
    <row r="116" spans="1:37" ht="13.5" customHeight="1">
      <c r="C116" s="618" t="s">
        <v>2</v>
      </c>
      <c r="D116" s="619"/>
      <c r="E116" s="620"/>
      <c r="F116" s="602"/>
      <c r="G116" s="602"/>
      <c r="H116" s="602"/>
      <c r="I116" s="602"/>
      <c r="J116" s="602"/>
      <c r="K116" s="602"/>
      <c r="L116" s="602"/>
      <c r="M116" s="602"/>
      <c r="N116" s="615"/>
      <c r="O116" s="616"/>
      <c r="P116" s="617"/>
      <c r="Q116" s="602" t="str">
        <f>IF(【印刷用】日本協会登録用紙!Q83="","",【印刷用】日本協会登録用紙!Q83)</f>
        <v/>
      </c>
      <c r="R116" s="602"/>
      <c r="S116" s="602"/>
      <c r="T116" s="602"/>
      <c r="U116" s="602"/>
      <c r="V116" s="602"/>
      <c r="W116" s="602"/>
      <c r="X116" s="602"/>
      <c r="Y116" s="602"/>
      <c r="Z116" s="603"/>
      <c r="AA116" s="597"/>
      <c r="AB116" s="589"/>
      <c r="AC116" s="589"/>
      <c r="AD116" s="589"/>
      <c r="AE116" s="638"/>
      <c r="AF116" s="639"/>
      <c r="AG116" s="611"/>
      <c r="AH116" s="635"/>
      <c r="AI116" s="658"/>
      <c r="AJ116" s="662"/>
      <c r="AK116" s="664"/>
    </row>
    <row r="117" spans="1:37" ht="13.5" customHeight="1">
      <c r="C117" s="769" t="s">
        <v>17</v>
      </c>
      <c r="D117" s="770"/>
      <c r="E117" s="589" t="s">
        <v>10</v>
      </c>
      <c r="F117" s="589"/>
      <c r="G117" s="589" t="s">
        <v>11</v>
      </c>
      <c r="H117" s="589"/>
      <c r="I117" s="632" t="s">
        <v>38</v>
      </c>
      <c r="J117" s="632"/>
      <c r="K117" s="632"/>
      <c r="L117" s="632"/>
      <c r="M117" s="632"/>
      <c r="N117" s="632"/>
      <c r="O117" s="589" t="s">
        <v>40</v>
      </c>
      <c r="P117" s="589"/>
      <c r="Q117" s="589"/>
      <c r="R117" s="589"/>
      <c r="S117" s="589"/>
      <c r="T117" s="589"/>
      <c r="U117" s="589"/>
      <c r="V117" s="589"/>
      <c r="W117" s="589" t="s">
        <v>41</v>
      </c>
      <c r="X117" s="589"/>
      <c r="Y117" s="589"/>
      <c r="Z117" s="623"/>
      <c r="AA117" s="596" t="str">
        <f>IF(ISERROR(VLOOKUP(AJ117,【入力用】個人登録票!$A$21:$P$50,2,FALSE)),"",VLOOKUP(AJ117,【入力用】個人登録票!$A$21:$P$50,2,FALSE)) &amp; IF(ISERROR(VLOOKUP(AJ117,【入力用】個人登録票!$A$59:$P$127,2,FALSE)),"",VLOOKUP(AJ117,【入力用】個人登録票!$A$59:$P$127,2,FALSE))</f>
        <v/>
      </c>
      <c r="AB117" s="588" t="str">
        <f>IF(ISERROR(VLOOKUP(AJ117,【入力用】個人登録票!$A$21:$P$50,5,FALSE)),"",VLOOKUP(AJ117,【入力用】個人登録票!$A$21:$P$50,5,FALSE)) &amp; IF(ISERROR(VLOOKUP(AJ117,【入力用】個人登録票!$A$59:$P$127,5,FALSE)),"",VLOOKUP(AJ117,【入力用】個人登録票!$A$59:$P$127,5,FALSE))</f>
        <v/>
      </c>
      <c r="AC117" s="589"/>
      <c r="AD117" s="589"/>
      <c r="AE117" s="636" t="str">
        <f>TEXT(IF(ISERROR(VLOOKUP(AJ117,【入力用】個人登録票!$A$21:$P$50,12,FALSE)),"",VLOOKUP(AJ117,【入力用】個人登録票!$A$21:$P$50,12,FALSE)) &amp; IF(ISERROR(VLOOKUP(AJ117,【入力用】個人登録票!$A$59:$P$127,12,FALSE)),"",VLOOKUP(AJ117,【入力用】個人登録票!$A$59:$P$127,12,FALSE)),"yyyy/m/d")</f>
        <v/>
      </c>
      <c r="AF117" s="637"/>
      <c r="AG117" s="611" t="str">
        <f t="shared" ref="AG117" si="18">IF(AA117="","",$F$8)</f>
        <v/>
      </c>
      <c r="AH117" s="634" t="str">
        <f>IF(ISERROR(VLOOKUP(AJ117,【入力用】個人登録票!$A$21:$Q$50,17,FALSE)),"",VLOOKUP(AJ117,【入力用】個人登録票!$A$21:$Q$50,17,FALSE)) &amp; IF(ISERROR(VLOOKUP(AJ117,【入力用】個人登録票!$A$59:$Q$127,17,FALSE)),"",VLOOKUP(AJ117,【入力用】個人登録票!$A$59:$Q$127,17,FALSE))</f>
        <v/>
      </c>
      <c r="AI117" s="657" t="str">
        <f>IF(ISERROR(VLOOKUP(AJ117,【入力用】個人登録票!$A$21:$P$50,16,FALSE)),"",VLOOKUP(AJ117,【入力用】個人登録票!$A$21:$P$50,16,FALSE)) &amp; IF(ISERROR(VLOOKUP(AJ117,【入力用】個人登録票!$A$59:$P$127,16,FALSE)),"",VLOOKUP(AJ117,【入力用】個人登録票!$A$59:$P$127,16,FALSE))</f>
        <v/>
      </c>
      <c r="AJ117" s="662"/>
      <c r="AK117" s="663" t="str">
        <f>IF(ISERROR(VLOOKUP(AJ117,#REF!,18,FALSE)),"",VLOOKUP(AJ117,#REF!,18,FALSE)) &amp; IF(ISERROR(VLOOKUP(AJ117,#REF!,18,FALSE)),"",VLOOKUP(AJ117,#REF!,18,FALSE))</f>
        <v/>
      </c>
    </row>
    <row r="118" spans="1:37" ht="13.5" customHeight="1">
      <c r="C118" s="771"/>
      <c r="D118" s="772"/>
      <c r="E118" s="589"/>
      <c r="F118" s="589"/>
      <c r="G118" s="589"/>
      <c r="H118" s="589"/>
      <c r="I118" s="631" t="s">
        <v>39</v>
      </c>
      <c r="J118" s="631"/>
      <c r="K118" s="631"/>
      <c r="L118" s="631"/>
      <c r="M118" s="631"/>
      <c r="N118" s="631"/>
      <c r="O118" s="589"/>
      <c r="P118" s="589"/>
      <c r="Q118" s="589"/>
      <c r="R118" s="589"/>
      <c r="S118" s="589"/>
      <c r="T118" s="589"/>
      <c r="U118" s="589"/>
      <c r="V118" s="589"/>
      <c r="W118" s="589"/>
      <c r="X118" s="589"/>
      <c r="Y118" s="589"/>
      <c r="Z118" s="623"/>
      <c r="AA118" s="597"/>
      <c r="AB118" s="589"/>
      <c r="AC118" s="589"/>
      <c r="AD118" s="589"/>
      <c r="AE118" s="638"/>
      <c r="AF118" s="639"/>
      <c r="AG118" s="611"/>
      <c r="AH118" s="635"/>
      <c r="AI118" s="658"/>
      <c r="AJ118" s="662"/>
      <c r="AK118" s="664"/>
    </row>
    <row r="119" spans="1:37" ht="27" customHeight="1">
      <c r="A119" s="75" t="s">
        <v>444</v>
      </c>
      <c r="B119" s="81" t="str">
        <f>IF(ISERROR(VLOOKUP(A119,#REF!,18,FALSE)),"",VLOOKUP(A119,#REF!,18,FALSE)) &amp; IF(ISERROR(VLOOKUP(A119,#REF!,18,FALSE)),"",VLOOKUP(A119,#REF!,18,FALSE))</f>
        <v/>
      </c>
      <c r="C119" s="755" t="str">
        <f>IF(ISERROR(VLOOKUP(A119,【入力用】個人登録票!$A$21:$P$50,2,FALSE)),"",VLOOKUP(A119,【入力用】個人登録票!$A$21:$P$50,2,FALSE)) &amp; IF(ISERROR(VLOOKUP(A119,【入力用】個人登録票!$A$59:$P$127,2,FALSE)),"",VLOOKUP(A119,【入力用】個人登録票!$A$59:$P$127,2,FALSE))</f>
        <v/>
      </c>
      <c r="D119" s="756"/>
      <c r="E119" s="623" t="str">
        <f>IF(ISERROR(VLOOKUP(A119,【入力用】個人登録票!$A$21:$P$50,5,FALSE)),"",VLOOKUP(A119,【入力用】個人登録票!$A$21:$P$50,5,FALSE)) &amp; IF(ISERROR(VLOOKUP(A119,【入力用】個人登録票!$A$59:$P$127,5,FALSE)),"",VLOOKUP(A119,【入力用】個人登録票!$A$59:$P$127,5,FALSE))</f>
        <v/>
      </c>
      <c r="F119" s="607"/>
      <c r="G119" s="754" t="str">
        <f>TEXT(IF(ISERROR(VLOOKUP(A119,【入力用】個人登録票!$A$21:$P$50,12,FALSE)),"",VLOOKUP(A119,【入力用】個人登録票!$A$21:$P$50,12,FALSE)) &amp; IF(ISERROR(VLOOKUP(A119,【入力用】個人登録票!$A$59:$P$127,12,FALSE)),"",VLOOKUP(A119,【入力用】個人登録票!$A$59:$P$127,12,FALSE)),"yyyy/m/d")</f>
        <v/>
      </c>
      <c r="H119" s="754"/>
      <c r="I119" s="754" t="str">
        <f t="shared" ref="I119" si="19">IF(C119="","",$F$8)</f>
        <v/>
      </c>
      <c r="J119" s="754"/>
      <c r="K119" s="754"/>
      <c r="L119" s="754"/>
      <c r="M119" s="754"/>
      <c r="N119" s="754"/>
      <c r="O119" s="783" t="str">
        <f>IF(ISERROR(VLOOKUP(A119,【入力用】個人登録票!$A$21:$Q$50,17,FALSE)),"",VLOOKUP(A119,【入力用】個人登録票!$A$21:$Q$50,17,FALSE)) &amp; IF(ISERROR(VLOOKUP(A119,【入力用】個人登録票!$A$59:$Q$127,17,FALSE)),"",VLOOKUP(A119,【入力用】個人登録票!$A$59:$Q$127,17,FALSE))</f>
        <v/>
      </c>
      <c r="P119" s="647"/>
      <c r="Q119" s="647"/>
      <c r="R119" s="647"/>
      <c r="S119" s="647"/>
      <c r="T119" s="647"/>
      <c r="U119" s="647"/>
      <c r="V119" s="648"/>
      <c r="W119" s="765" t="str">
        <f>IF(ISERROR(VLOOKUP(A119,【入力用】個人登録票!$A$21:$P$50,16,FALSE)),"",VLOOKUP(A119,【入力用】個人登録票!$A$21:$P$50,16,FALSE)) &amp; IF(ISERROR(VLOOKUP(A119,【入力用】個人登録票!$A$59:$P$127,16,FALSE)),"",VLOOKUP(A119,【入力用】個人登録票!$A$59:$P$127,16,FALSE))</f>
        <v/>
      </c>
      <c r="X119" s="784"/>
      <c r="Y119" s="784"/>
      <c r="Z119" s="785"/>
      <c r="AA119" s="79" t="str">
        <f>IF(ISERROR(VLOOKUP(AJ119,【入力用】個人登録票!$A$21:$P$50,2,FALSE)),"",VLOOKUP(AJ119,【入力用】個人登録票!$A$21:$P$50,2,FALSE)) &amp; IF(ISERROR(VLOOKUP(AJ119,【入力用】個人登録票!$A$59:$P$127,2,FALSE)),"",VLOOKUP(AJ119,【入力用】個人登録票!$A$59:$P$127,2,FALSE))</f>
        <v/>
      </c>
      <c r="AB119" s="606" t="str">
        <f>IF(ISERROR(VLOOKUP(AJ119,【入力用】個人登録票!$A$21:$P$50,5,FALSE)),"",VLOOKUP(AJ119,【入力用】個人登録票!$A$21:$P$50,5,FALSE)) &amp; IF(ISERROR(VLOOKUP(AJ119,【入力用】個人登録票!$A$59:$P$127,5,FALSE)),"",VLOOKUP(AJ119,【入力用】個人登録票!$A$59:$P$127,5,FALSE))</f>
        <v/>
      </c>
      <c r="AC119" s="649"/>
      <c r="AD119" s="607"/>
      <c r="AE119" s="644" t="str">
        <f>TEXT(IF(ISERROR(VLOOKUP(AJ119,【入力用】個人登録票!$A$21:$P$50,12,FALSE)),"",VLOOKUP(AJ119,【入力用】個人登録票!$A$21:$P$50,12,FALSE)) &amp; IF(ISERROR(VLOOKUP(AJ119,【入力用】個人登録票!$A$59:$P$127,12,FALSE)),"",VLOOKUP(AJ119,【入力用】個人登録票!$A$59:$P$127,12,FALSE)),"yyyy/m/d")</f>
        <v/>
      </c>
      <c r="AF119" s="645"/>
      <c r="AG119" s="99" t="str">
        <f t="shared" ref="AG119" si="20">IF(AA119="","",$F$8)</f>
        <v/>
      </c>
      <c r="AH119" s="100" t="str">
        <f>IF(ISERROR(VLOOKUP(AJ119,【入力用】個人登録票!$A$21:$Q$50,17,FALSE)),"",VLOOKUP(AJ119,【入力用】個人登録票!$A$21:$Q$50,17,FALSE)) &amp; IF(ISERROR(VLOOKUP(AJ119,【入力用】個人登録票!$A$59:$Q$127,17,FALSE)),"",VLOOKUP(AJ119,【入力用】個人登録票!$A$59:$Q$127,17,FALSE))</f>
        <v/>
      </c>
      <c r="AI119" s="80" t="str">
        <f>IF(ISERROR(VLOOKUP(AJ119,【入力用】個人登録票!$A$21:$P$50,16,FALSE)),"",VLOOKUP(AJ119,【入力用】個人登録票!$A$21:$P$50,16,FALSE)) &amp; IF(ISERROR(VLOOKUP(AJ119,【入力用】個人登録票!$A$59:$P$127,16,FALSE)),"",VLOOKUP(AJ119,【入力用】個人登録票!$A$59:$P$127,16,FALSE))</f>
        <v/>
      </c>
      <c r="AJ119" s="101"/>
      <c r="AK119" s="102" t="str">
        <f>IF(ISERROR(VLOOKUP(AJ119,#REF!,18,FALSE)),"",VLOOKUP(AJ119,#REF!,18,FALSE)) &amp; IF(ISERROR(VLOOKUP(AJ119,#REF!,18,FALSE)),"",VLOOKUP(AJ119,#REF!,18,FALSE))</f>
        <v/>
      </c>
    </row>
    <row r="120" spans="1:37" ht="27" customHeight="1">
      <c r="A120" s="75" t="s">
        <v>445</v>
      </c>
      <c r="B120" s="81" t="str">
        <f>IF(ISERROR(VLOOKUP(A120,#REF!,18,FALSE)),"",VLOOKUP(A120,#REF!,18,FALSE)) &amp; IF(ISERROR(VLOOKUP(A120,#REF!,18,FALSE)),"",VLOOKUP(A120,#REF!,18,FALSE))</f>
        <v/>
      </c>
      <c r="C120" s="755" t="str">
        <f>IF(ISERROR(VLOOKUP(A120,【入力用】個人登録票!$A$21:$P$50,2,FALSE)),"",VLOOKUP(A120,【入力用】個人登録票!$A$21:$P$50,2,FALSE)) &amp; IF(ISERROR(VLOOKUP(A120,【入力用】個人登録票!$A$59:$P$127,2,FALSE)),"",VLOOKUP(A120,【入力用】個人登録票!$A$59:$P$127,2,FALSE))</f>
        <v/>
      </c>
      <c r="D120" s="756"/>
      <c r="E120" s="623" t="str">
        <f>IF(ISERROR(VLOOKUP(A120,【入力用】個人登録票!$A$21:$P$50,5,FALSE)),"",VLOOKUP(A120,【入力用】個人登録票!$A$21:$P$50,5,FALSE)) &amp; IF(ISERROR(VLOOKUP(A120,【入力用】個人登録票!$A$59:$P$127,5,FALSE)),"",VLOOKUP(A120,【入力用】個人登録票!$A$59:$P$127,5,FALSE))</f>
        <v/>
      </c>
      <c r="F120" s="607"/>
      <c r="G120" s="754" t="str">
        <f>TEXT(IF(ISERROR(VLOOKUP(A120,【入力用】個人登録票!$A$21:$P$50,12,FALSE)),"",VLOOKUP(A120,【入力用】個人登録票!$A$21:$P$50,12,FALSE)) &amp; IF(ISERROR(VLOOKUP(A120,【入力用】個人登録票!$A$59:$P$127,12,FALSE)),"",VLOOKUP(A120,【入力用】個人登録票!$A$59:$P$127,12,FALSE)),"yyyy/m/d")</f>
        <v/>
      </c>
      <c r="H120" s="754"/>
      <c r="I120" s="754" t="str">
        <f t="shared" ref="I120:I130" si="21">IF(C120="","",$F$8)</f>
        <v/>
      </c>
      <c r="J120" s="754"/>
      <c r="K120" s="754"/>
      <c r="L120" s="754"/>
      <c r="M120" s="754"/>
      <c r="N120" s="754"/>
      <c r="O120" s="783" t="str">
        <f>IF(ISERROR(VLOOKUP(A120,【入力用】個人登録票!$A$21:$Q$50,17,FALSE)),"",VLOOKUP(A120,【入力用】個人登録票!$A$21:$Q$50,17,FALSE)) &amp; IF(ISERROR(VLOOKUP(A120,【入力用】個人登録票!$A$59:$Q$127,17,FALSE)),"",VLOOKUP(A120,【入力用】個人登録票!$A$59:$Q$127,17,FALSE))</f>
        <v/>
      </c>
      <c r="P120" s="647"/>
      <c r="Q120" s="647"/>
      <c r="R120" s="647"/>
      <c r="S120" s="647"/>
      <c r="T120" s="647"/>
      <c r="U120" s="647"/>
      <c r="V120" s="648"/>
      <c r="W120" s="765" t="str">
        <f>IF(ISERROR(VLOOKUP(A120,【入力用】個人登録票!$A$21:$P$50,16,FALSE)),"",VLOOKUP(A120,【入力用】個人登録票!$A$21:$P$50,16,FALSE)) &amp; IF(ISERROR(VLOOKUP(A120,【入力用】個人登録票!$A$59:$P$127,16,FALSE)),"",VLOOKUP(A120,【入力用】個人登録票!$A$59:$P$127,16,FALSE))</f>
        <v/>
      </c>
      <c r="X120" s="784"/>
      <c r="Y120" s="784"/>
      <c r="Z120" s="785"/>
      <c r="AA120" s="79" t="str">
        <f>IF(ISERROR(VLOOKUP(AJ120,【入力用】個人登録票!$A$21:$P$50,2,FALSE)),"",VLOOKUP(AJ120,【入力用】個人登録票!$A$21:$P$50,2,FALSE)) &amp; IF(ISERROR(VLOOKUP(AJ120,【入力用】個人登録票!$A$59:$P$127,2,FALSE)),"",VLOOKUP(AJ120,【入力用】個人登録票!$A$59:$P$127,2,FALSE))</f>
        <v/>
      </c>
      <c r="AB120" s="606" t="str">
        <f>IF(ISERROR(VLOOKUP(AJ120,【入力用】個人登録票!$A$21:$P$50,5,FALSE)),"",VLOOKUP(AJ120,【入力用】個人登録票!$A$21:$P$50,5,FALSE)) &amp; IF(ISERROR(VLOOKUP(AJ120,【入力用】個人登録票!$A$59:$P$127,5,FALSE)),"",VLOOKUP(AJ120,【入力用】個人登録票!$A$59:$P$127,5,FALSE))</f>
        <v/>
      </c>
      <c r="AC120" s="649"/>
      <c r="AD120" s="607"/>
      <c r="AE120" s="644" t="str">
        <f>TEXT(IF(ISERROR(VLOOKUP(AJ120,【入力用】個人登録票!$A$21:$P$50,12,FALSE)),"",VLOOKUP(AJ120,【入力用】個人登録票!$A$21:$P$50,12,FALSE)) &amp; IF(ISERROR(VLOOKUP(AJ120,【入力用】個人登録票!$A$59:$P$127,12,FALSE)),"",VLOOKUP(AJ120,【入力用】個人登録票!$A$59:$P$127,12,FALSE)),"yyyy/m/d")</f>
        <v/>
      </c>
      <c r="AF120" s="645"/>
      <c r="AG120" s="99" t="str">
        <f t="shared" ref="AG120:AG130" si="22">IF(AA120="","",$F$8)</f>
        <v/>
      </c>
      <c r="AH120" s="100" t="str">
        <f>IF(ISERROR(VLOOKUP(AJ120,【入力用】個人登録票!$A$21:$Q$50,17,FALSE)),"",VLOOKUP(AJ120,【入力用】個人登録票!$A$21:$Q$50,17,FALSE)) &amp; IF(ISERROR(VLOOKUP(AJ120,【入力用】個人登録票!$A$59:$Q$127,17,FALSE)),"",VLOOKUP(AJ120,【入力用】個人登録票!$A$59:$Q$127,17,FALSE))</f>
        <v/>
      </c>
      <c r="AI120" s="80" t="str">
        <f>IF(ISERROR(VLOOKUP(AJ120,【入力用】個人登録票!$A$21:$P$50,16,FALSE)),"",VLOOKUP(AJ120,【入力用】個人登録票!$A$21:$P$50,16,FALSE)) &amp; IF(ISERROR(VLOOKUP(AJ120,【入力用】個人登録票!$A$59:$P$127,16,FALSE)),"",VLOOKUP(AJ120,【入力用】個人登録票!$A$59:$P$127,16,FALSE))</f>
        <v/>
      </c>
      <c r="AJ120" s="101"/>
      <c r="AK120" s="102" t="str">
        <f>IF(ISERROR(VLOOKUP(AJ120,#REF!,18,FALSE)),"",VLOOKUP(AJ120,#REF!,18,FALSE)) &amp; IF(ISERROR(VLOOKUP(AJ120,#REF!,18,FALSE)),"",VLOOKUP(AJ120,#REF!,18,FALSE))</f>
        <v/>
      </c>
    </row>
    <row r="121" spans="1:37" ht="27" customHeight="1">
      <c r="A121" s="75" t="s">
        <v>446</v>
      </c>
      <c r="B121" s="81" t="str">
        <f>IF(ISERROR(VLOOKUP(A121,#REF!,18,FALSE)),"",VLOOKUP(A121,#REF!,18,FALSE)) &amp; IF(ISERROR(VLOOKUP(A121,#REF!,18,FALSE)),"",VLOOKUP(A121,#REF!,18,FALSE))</f>
        <v/>
      </c>
      <c r="C121" s="755" t="str">
        <f>IF(ISERROR(VLOOKUP(A121,【入力用】個人登録票!$A$21:$P$50,2,FALSE)),"",VLOOKUP(A121,【入力用】個人登録票!$A$21:$P$50,2,FALSE)) &amp; IF(ISERROR(VLOOKUP(A121,【入力用】個人登録票!$A$59:$P$127,2,FALSE)),"",VLOOKUP(A121,【入力用】個人登録票!$A$59:$P$127,2,FALSE))</f>
        <v/>
      </c>
      <c r="D121" s="756"/>
      <c r="E121" s="623" t="str">
        <f>IF(ISERROR(VLOOKUP(A121,【入力用】個人登録票!$A$21:$P$50,5,FALSE)),"",VLOOKUP(A121,【入力用】個人登録票!$A$21:$P$50,5,FALSE)) &amp; IF(ISERROR(VLOOKUP(A121,【入力用】個人登録票!$A$59:$P$127,5,FALSE)),"",VLOOKUP(A121,【入力用】個人登録票!$A$59:$P$127,5,FALSE))</f>
        <v/>
      </c>
      <c r="F121" s="607"/>
      <c r="G121" s="754" t="str">
        <f>TEXT(IF(ISERROR(VLOOKUP(A121,【入力用】個人登録票!$A$21:$P$50,12,FALSE)),"",VLOOKUP(A121,【入力用】個人登録票!$A$21:$P$50,12,FALSE)) &amp; IF(ISERROR(VLOOKUP(A121,【入力用】個人登録票!$A$59:$P$127,12,FALSE)),"",VLOOKUP(A121,【入力用】個人登録票!$A$59:$P$127,12,FALSE)),"yyyy/m/d")</f>
        <v/>
      </c>
      <c r="H121" s="754"/>
      <c r="I121" s="754" t="str">
        <f t="shared" si="21"/>
        <v/>
      </c>
      <c r="J121" s="754"/>
      <c r="K121" s="754"/>
      <c r="L121" s="754"/>
      <c r="M121" s="754"/>
      <c r="N121" s="754"/>
      <c r="O121" s="783" t="str">
        <f>IF(ISERROR(VLOOKUP(A121,【入力用】個人登録票!$A$21:$Q$50,17,FALSE)),"",VLOOKUP(A121,【入力用】個人登録票!$A$21:$Q$50,17,FALSE)) &amp; IF(ISERROR(VLOOKUP(A121,【入力用】個人登録票!$A$59:$Q$127,17,FALSE)),"",VLOOKUP(A121,【入力用】個人登録票!$A$59:$Q$127,17,FALSE))</f>
        <v/>
      </c>
      <c r="P121" s="647"/>
      <c r="Q121" s="647"/>
      <c r="R121" s="647"/>
      <c r="S121" s="647"/>
      <c r="T121" s="647"/>
      <c r="U121" s="647"/>
      <c r="V121" s="648"/>
      <c r="W121" s="765" t="str">
        <f>IF(ISERROR(VLOOKUP(A121,【入力用】個人登録票!$A$21:$P$50,16,FALSE)),"",VLOOKUP(A121,【入力用】個人登録票!$A$21:$P$50,16,FALSE)) &amp; IF(ISERROR(VLOOKUP(A121,【入力用】個人登録票!$A$59:$P$127,16,FALSE)),"",VLOOKUP(A121,【入力用】個人登録票!$A$59:$P$127,16,FALSE))</f>
        <v/>
      </c>
      <c r="X121" s="784"/>
      <c r="Y121" s="784"/>
      <c r="Z121" s="785"/>
      <c r="AA121" s="79" t="str">
        <f>IF(ISERROR(VLOOKUP(AJ121,【入力用】個人登録票!$A$21:$P$50,2,FALSE)),"",VLOOKUP(AJ121,【入力用】個人登録票!$A$21:$P$50,2,FALSE)) &amp; IF(ISERROR(VLOOKUP(AJ121,【入力用】個人登録票!$A$59:$P$127,2,FALSE)),"",VLOOKUP(AJ121,【入力用】個人登録票!$A$59:$P$127,2,FALSE))</f>
        <v/>
      </c>
      <c r="AB121" s="606" t="str">
        <f>IF(ISERROR(VLOOKUP(AJ121,【入力用】個人登録票!$A$21:$P$50,5,FALSE)),"",VLOOKUP(AJ121,【入力用】個人登録票!$A$21:$P$50,5,FALSE)) &amp; IF(ISERROR(VLOOKUP(AJ121,【入力用】個人登録票!$A$59:$P$127,5,FALSE)),"",VLOOKUP(AJ121,【入力用】個人登録票!$A$59:$P$127,5,FALSE))</f>
        <v/>
      </c>
      <c r="AC121" s="649"/>
      <c r="AD121" s="607"/>
      <c r="AE121" s="644" t="str">
        <f>TEXT(IF(ISERROR(VLOOKUP(AJ121,【入力用】個人登録票!$A$21:$P$50,12,FALSE)),"",VLOOKUP(AJ121,【入力用】個人登録票!$A$21:$P$50,12,FALSE)) &amp; IF(ISERROR(VLOOKUP(AJ121,【入力用】個人登録票!$A$59:$P$127,12,FALSE)),"",VLOOKUP(AJ121,【入力用】個人登録票!$A$59:$P$127,12,FALSE)),"yyyy/m/d")</f>
        <v/>
      </c>
      <c r="AF121" s="645"/>
      <c r="AG121" s="99" t="str">
        <f t="shared" si="22"/>
        <v/>
      </c>
      <c r="AH121" s="100" t="str">
        <f>IF(ISERROR(VLOOKUP(AJ121,【入力用】個人登録票!$A$21:$Q$50,17,FALSE)),"",VLOOKUP(AJ121,【入力用】個人登録票!$A$21:$Q$50,17,FALSE)) &amp; IF(ISERROR(VLOOKUP(AJ121,【入力用】個人登録票!$A$59:$Q$127,17,FALSE)),"",VLOOKUP(AJ121,【入力用】個人登録票!$A$59:$Q$127,17,FALSE))</f>
        <v/>
      </c>
      <c r="AI121" s="80" t="str">
        <f>IF(ISERROR(VLOOKUP(AJ121,【入力用】個人登録票!$A$21:$P$50,16,FALSE)),"",VLOOKUP(AJ121,【入力用】個人登録票!$A$21:$P$50,16,FALSE)) &amp; IF(ISERROR(VLOOKUP(AJ121,【入力用】個人登録票!$A$59:$P$127,16,FALSE)),"",VLOOKUP(AJ121,【入力用】個人登録票!$A$59:$P$127,16,FALSE))</f>
        <v/>
      </c>
      <c r="AJ121" s="101"/>
      <c r="AK121" s="102" t="str">
        <f>IF(ISERROR(VLOOKUP(AJ121,#REF!,18,FALSE)),"",VLOOKUP(AJ121,#REF!,18,FALSE)) &amp; IF(ISERROR(VLOOKUP(AJ121,#REF!,18,FALSE)),"",VLOOKUP(AJ121,#REF!,18,FALSE))</f>
        <v/>
      </c>
    </row>
    <row r="122" spans="1:37" ht="27" customHeight="1">
      <c r="A122" s="75" t="s">
        <v>447</v>
      </c>
      <c r="B122" s="81" t="str">
        <f>IF(ISERROR(VLOOKUP(A122,#REF!,18,FALSE)),"",VLOOKUP(A122,#REF!,18,FALSE)) &amp; IF(ISERROR(VLOOKUP(A122,#REF!,18,FALSE)),"",VLOOKUP(A122,#REF!,18,FALSE))</f>
        <v/>
      </c>
      <c r="C122" s="755" t="str">
        <f>IF(ISERROR(VLOOKUP(A122,【入力用】個人登録票!$A$21:$P$50,2,FALSE)),"",VLOOKUP(A122,【入力用】個人登録票!$A$21:$P$50,2,FALSE)) &amp; IF(ISERROR(VLOOKUP(A122,【入力用】個人登録票!$A$59:$P$127,2,FALSE)),"",VLOOKUP(A122,【入力用】個人登録票!$A$59:$P$127,2,FALSE))</f>
        <v/>
      </c>
      <c r="D122" s="756"/>
      <c r="E122" s="623" t="str">
        <f>IF(ISERROR(VLOOKUP(A122,【入力用】個人登録票!$A$21:$P$50,5,FALSE)),"",VLOOKUP(A122,【入力用】個人登録票!$A$21:$P$50,5,FALSE)) &amp; IF(ISERROR(VLOOKUP(A122,【入力用】個人登録票!$A$59:$P$127,5,FALSE)),"",VLOOKUP(A122,【入力用】個人登録票!$A$59:$P$127,5,FALSE))</f>
        <v/>
      </c>
      <c r="F122" s="607"/>
      <c r="G122" s="754" t="str">
        <f>TEXT(IF(ISERROR(VLOOKUP(A122,【入力用】個人登録票!$A$21:$P$50,12,FALSE)),"",VLOOKUP(A122,【入力用】個人登録票!$A$21:$P$50,12,FALSE)) &amp; IF(ISERROR(VLOOKUP(A122,【入力用】個人登録票!$A$59:$P$127,12,FALSE)),"",VLOOKUP(A122,【入力用】個人登録票!$A$59:$P$127,12,FALSE)),"yyyy/m/d")</f>
        <v/>
      </c>
      <c r="H122" s="754"/>
      <c r="I122" s="754" t="str">
        <f t="shared" si="21"/>
        <v/>
      </c>
      <c r="J122" s="754"/>
      <c r="K122" s="754"/>
      <c r="L122" s="754"/>
      <c r="M122" s="754"/>
      <c r="N122" s="754"/>
      <c r="O122" s="783" t="str">
        <f>IF(ISERROR(VLOOKUP(A122,【入力用】個人登録票!$A$21:$Q$50,17,FALSE)),"",VLOOKUP(A122,【入力用】個人登録票!$A$21:$Q$50,17,FALSE)) &amp; IF(ISERROR(VLOOKUP(A122,【入力用】個人登録票!$A$59:$Q$127,17,FALSE)),"",VLOOKUP(A122,【入力用】個人登録票!$A$59:$Q$127,17,FALSE))</f>
        <v/>
      </c>
      <c r="P122" s="647"/>
      <c r="Q122" s="647"/>
      <c r="R122" s="647"/>
      <c r="S122" s="647"/>
      <c r="T122" s="647"/>
      <c r="U122" s="647"/>
      <c r="V122" s="648"/>
      <c r="W122" s="765" t="str">
        <f>IF(ISERROR(VLOOKUP(A122,【入力用】個人登録票!$A$21:$P$50,16,FALSE)),"",VLOOKUP(A122,【入力用】個人登録票!$A$21:$P$50,16,FALSE)) &amp; IF(ISERROR(VLOOKUP(A122,【入力用】個人登録票!$A$59:$P$127,16,FALSE)),"",VLOOKUP(A122,【入力用】個人登録票!$A$59:$P$127,16,FALSE))</f>
        <v/>
      </c>
      <c r="X122" s="784"/>
      <c r="Y122" s="784"/>
      <c r="Z122" s="785"/>
      <c r="AA122" s="79" t="str">
        <f>IF(ISERROR(VLOOKUP(AJ122,【入力用】個人登録票!$A$21:$P$50,2,FALSE)),"",VLOOKUP(AJ122,【入力用】個人登録票!$A$21:$P$50,2,FALSE)) &amp; IF(ISERROR(VLOOKUP(AJ122,【入力用】個人登録票!$A$59:$P$127,2,FALSE)),"",VLOOKUP(AJ122,【入力用】個人登録票!$A$59:$P$127,2,FALSE))</f>
        <v/>
      </c>
      <c r="AB122" s="606" t="str">
        <f>IF(ISERROR(VLOOKUP(AJ122,【入力用】個人登録票!$A$21:$P$50,5,FALSE)),"",VLOOKUP(AJ122,【入力用】個人登録票!$A$21:$P$50,5,FALSE)) &amp; IF(ISERROR(VLOOKUP(AJ122,【入力用】個人登録票!$A$59:$P$127,5,FALSE)),"",VLOOKUP(AJ122,【入力用】個人登録票!$A$59:$P$127,5,FALSE))</f>
        <v/>
      </c>
      <c r="AC122" s="649"/>
      <c r="AD122" s="607"/>
      <c r="AE122" s="644" t="str">
        <f>TEXT(IF(ISERROR(VLOOKUP(AJ122,【入力用】個人登録票!$A$21:$P$50,12,FALSE)),"",VLOOKUP(AJ122,【入力用】個人登録票!$A$21:$P$50,12,FALSE)) &amp; IF(ISERROR(VLOOKUP(AJ122,【入力用】個人登録票!$A$59:$P$127,12,FALSE)),"",VLOOKUP(AJ122,【入力用】個人登録票!$A$59:$P$127,12,FALSE)),"yyyy/m/d")</f>
        <v/>
      </c>
      <c r="AF122" s="645"/>
      <c r="AG122" s="99" t="str">
        <f t="shared" si="22"/>
        <v/>
      </c>
      <c r="AH122" s="100" t="str">
        <f>IF(ISERROR(VLOOKUP(AJ122,【入力用】個人登録票!$A$21:$Q$50,17,FALSE)),"",VLOOKUP(AJ122,【入力用】個人登録票!$A$21:$Q$50,17,FALSE)) &amp; IF(ISERROR(VLOOKUP(AJ122,【入力用】個人登録票!$A$59:$Q$127,17,FALSE)),"",VLOOKUP(AJ122,【入力用】個人登録票!$A$59:$Q$127,17,FALSE))</f>
        <v/>
      </c>
      <c r="AI122" s="80" t="str">
        <f>IF(ISERROR(VLOOKUP(AJ122,【入力用】個人登録票!$A$21:$P$50,16,FALSE)),"",VLOOKUP(AJ122,【入力用】個人登録票!$A$21:$P$50,16,FALSE)) &amp; IF(ISERROR(VLOOKUP(AJ122,【入力用】個人登録票!$A$59:$P$127,16,FALSE)),"",VLOOKUP(AJ122,【入力用】個人登録票!$A$59:$P$127,16,FALSE))</f>
        <v/>
      </c>
      <c r="AJ122" s="101"/>
    </row>
    <row r="123" spans="1:37" ht="27" customHeight="1">
      <c r="A123" s="75" t="s">
        <v>448</v>
      </c>
      <c r="B123" s="81" t="str">
        <f>IF(ISERROR(VLOOKUP(A123,#REF!,18,FALSE)),"",VLOOKUP(A123,#REF!,18,FALSE)) &amp; IF(ISERROR(VLOOKUP(A123,#REF!,18,FALSE)),"",VLOOKUP(A123,#REF!,18,FALSE))</f>
        <v/>
      </c>
      <c r="C123" s="755" t="str">
        <f>IF(ISERROR(VLOOKUP(A123,【入力用】個人登録票!$A$21:$P$50,2,FALSE)),"",VLOOKUP(A123,【入力用】個人登録票!$A$21:$P$50,2,FALSE)) &amp; IF(ISERROR(VLOOKUP(A123,【入力用】個人登録票!$A$59:$P$127,2,FALSE)),"",VLOOKUP(A123,【入力用】個人登録票!$A$59:$P$127,2,FALSE))</f>
        <v/>
      </c>
      <c r="D123" s="756"/>
      <c r="E123" s="623" t="str">
        <f>IF(ISERROR(VLOOKUP(A123,【入力用】個人登録票!$A$21:$P$50,5,FALSE)),"",VLOOKUP(A123,【入力用】個人登録票!$A$21:$P$50,5,FALSE)) &amp; IF(ISERROR(VLOOKUP(A123,【入力用】個人登録票!$A$59:$P$127,5,FALSE)),"",VLOOKUP(A123,【入力用】個人登録票!$A$59:$P$127,5,FALSE))</f>
        <v/>
      </c>
      <c r="F123" s="607"/>
      <c r="G123" s="754" t="str">
        <f>TEXT(IF(ISERROR(VLOOKUP(A123,【入力用】個人登録票!$A$21:$P$50,12,FALSE)),"",VLOOKUP(A123,【入力用】個人登録票!$A$21:$P$50,12,FALSE)) &amp; IF(ISERROR(VLOOKUP(A123,【入力用】個人登録票!$A$59:$P$127,12,FALSE)),"",VLOOKUP(A123,【入力用】個人登録票!$A$59:$P$127,12,FALSE)),"yyyy/m/d")</f>
        <v/>
      </c>
      <c r="H123" s="754"/>
      <c r="I123" s="754" t="str">
        <f t="shared" si="21"/>
        <v/>
      </c>
      <c r="J123" s="754"/>
      <c r="K123" s="754"/>
      <c r="L123" s="754"/>
      <c r="M123" s="754"/>
      <c r="N123" s="754"/>
      <c r="O123" s="783" t="str">
        <f>IF(ISERROR(VLOOKUP(A123,【入力用】個人登録票!$A$21:$Q$50,17,FALSE)),"",VLOOKUP(A123,【入力用】個人登録票!$A$21:$Q$50,17,FALSE)) &amp; IF(ISERROR(VLOOKUP(A123,【入力用】個人登録票!$A$59:$Q$127,17,FALSE)),"",VLOOKUP(A123,【入力用】個人登録票!$A$59:$Q$127,17,FALSE))</f>
        <v/>
      </c>
      <c r="P123" s="647"/>
      <c r="Q123" s="647"/>
      <c r="R123" s="647"/>
      <c r="S123" s="647"/>
      <c r="T123" s="647"/>
      <c r="U123" s="647"/>
      <c r="V123" s="648"/>
      <c r="W123" s="765" t="str">
        <f>IF(ISERROR(VLOOKUP(A123,【入力用】個人登録票!$A$21:$P$50,16,FALSE)),"",VLOOKUP(A123,【入力用】個人登録票!$A$21:$P$50,16,FALSE)) &amp; IF(ISERROR(VLOOKUP(A123,【入力用】個人登録票!$A$59:$P$127,16,FALSE)),"",VLOOKUP(A123,【入力用】個人登録票!$A$59:$P$127,16,FALSE))</f>
        <v/>
      </c>
      <c r="X123" s="784"/>
      <c r="Y123" s="784"/>
      <c r="Z123" s="785"/>
      <c r="AA123" s="79" t="str">
        <f>IF(ISERROR(VLOOKUP(AJ123,【入力用】個人登録票!$A$21:$P$50,2,FALSE)),"",VLOOKUP(AJ123,【入力用】個人登録票!$A$21:$P$50,2,FALSE)) &amp; IF(ISERROR(VLOOKUP(AJ123,【入力用】個人登録票!$A$59:$P$127,2,FALSE)),"",VLOOKUP(AJ123,【入力用】個人登録票!$A$59:$P$127,2,FALSE))</f>
        <v/>
      </c>
      <c r="AB123" s="606" t="str">
        <f>IF(ISERROR(VLOOKUP(AJ123,【入力用】個人登録票!$A$21:$P$50,5,FALSE)),"",VLOOKUP(AJ123,【入力用】個人登録票!$A$21:$P$50,5,FALSE)) &amp; IF(ISERROR(VLOOKUP(AJ123,【入力用】個人登録票!$A$59:$P$127,5,FALSE)),"",VLOOKUP(AJ123,【入力用】個人登録票!$A$59:$P$127,5,FALSE))</f>
        <v/>
      </c>
      <c r="AC123" s="649"/>
      <c r="AD123" s="607"/>
      <c r="AE123" s="644" t="str">
        <f>TEXT(IF(ISERROR(VLOOKUP(AJ123,【入力用】個人登録票!$A$21:$P$50,12,FALSE)),"",VLOOKUP(AJ123,【入力用】個人登録票!$A$21:$P$50,12,FALSE)) &amp; IF(ISERROR(VLOOKUP(AJ123,【入力用】個人登録票!$A$59:$P$127,12,FALSE)),"",VLOOKUP(AJ123,【入力用】個人登録票!$A$59:$P$127,12,FALSE)),"yyyy/m/d")</f>
        <v/>
      </c>
      <c r="AF123" s="645"/>
      <c r="AG123" s="99" t="str">
        <f t="shared" si="22"/>
        <v/>
      </c>
      <c r="AH123" s="100" t="str">
        <f>IF(ISERROR(VLOOKUP(AJ123,【入力用】個人登録票!$A$21:$Q$50,17,FALSE)),"",VLOOKUP(AJ123,【入力用】個人登録票!$A$21:$Q$50,17,FALSE)) &amp; IF(ISERROR(VLOOKUP(AJ123,【入力用】個人登録票!$A$59:$Q$127,17,FALSE)),"",VLOOKUP(AJ123,【入力用】個人登録票!$A$59:$Q$127,17,FALSE))</f>
        <v/>
      </c>
      <c r="AI123" s="80" t="str">
        <f>IF(ISERROR(VLOOKUP(AJ123,【入力用】個人登録票!$A$21:$P$50,16,FALSE)),"",VLOOKUP(AJ123,【入力用】個人登録票!$A$21:$P$50,16,FALSE)) &amp; IF(ISERROR(VLOOKUP(AJ123,【入力用】個人登録票!$A$59:$P$127,16,FALSE)),"",VLOOKUP(AJ123,【入力用】個人登録票!$A$59:$P$127,16,FALSE))</f>
        <v/>
      </c>
      <c r="AJ123" s="101"/>
    </row>
    <row r="124" spans="1:37" ht="27" customHeight="1">
      <c r="A124" s="75" t="s">
        <v>449</v>
      </c>
      <c r="B124" s="81" t="str">
        <f>IF(ISERROR(VLOOKUP(A124,#REF!,18,FALSE)),"",VLOOKUP(A124,#REF!,18,FALSE)) &amp; IF(ISERROR(VLOOKUP(A124,#REF!,18,FALSE)),"",VLOOKUP(A124,#REF!,18,FALSE))</f>
        <v/>
      </c>
      <c r="C124" s="755" t="str">
        <f>IF(ISERROR(VLOOKUP(A124,【入力用】個人登録票!$A$21:$P$50,2,FALSE)),"",VLOOKUP(A124,【入力用】個人登録票!$A$21:$P$50,2,FALSE)) &amp; IF(ISERROR(VLOOKUP(A124,【入力用】個人登録票!$A$59:$P$127,2,FALSE)),"",VLOOKUP(A124,【入力用】個人登録票!$A$59:$P$127,2,FALSE))</f>
        <v/>
      </c>
      <c r="D124" s="756"/>
      <c r="E124" s="623" t="str">
        <f>IF(ISERROR(VLOOKUP(A124,【入力用】個人登録票!$A$21:$P$50,5,FALSE)),"",VLOOKUP(A124,【入力用】個人登録票!$A$21:$P$50,5,FALSE)) &amp; IF(ISERROR(VLOOKUP(A124,【入力用】個人登録票!$A$59:$P$127,5,FALSE)),"",VLOOKUP(A124,【入力用】個人登録票!$A$59:$P$127,5,FALSE))</f>
        <v/>
      </c>
      <c r="F124" s="607"/>
      <c r="G124" s="754" t="str">
        <f>TEXT(IF(ISERROR(VLOOKUP(A124,【入力用】個人登録票!$A$21:$P$50,12,FALSE)),"",VLOOKUP(A124,【入力用】個人登録票!$A$21:$P$50,12,FALSE)) &amp; IF(ISERROR(VLOOKUP(A124,【入力用】個人登録票!$A$59:$P$127,12,FALSE)),"",VLOOKUP(A124,【入力用】個人登録票!$A$59:$P$127,12,FALSE)),"yyyy/m/d")</f>
        <v/>
      </c>
      <c r="H124" s="754"/>
      <c r="I124" s="754" t="str">
        <f t="shared" si="21"/>
        <v/>
      </c>
      <c r="J124" s="754"/>
      <c r="K124" s="754"/>
      <c r="L124" s="754"/>
      <c r="M124" s="754"/>
      <c r="N124" s="754"/>
      <c r="O124" s="783" t="str">
        <f>IF(ISERROR(VLOOKUP(A124,【入力用】個人登録票!$A$21:$Q$50,17,FALSE)),"",VLOOKUP(A124,【入力用】個人登録票!$A$21:$Q$50,17,FALSE)) &amp; IF(ISERROR(VLOOKUP(A124,【入力用】個人登録票!$A$59:$Q$127,17,FALSE)),"",VLOOKUP(A124,【入力用】個人登録票!$A$59:$Q$127,17,FALSE))</f>
        <v/>
      </c>
      <c r="P124" s="647"/>
      <c r="Q124" s="647"/>
      <c r="R124" s="647"/>
      <c r="S124" s="647"/>
      <c r="T124" s="647"/>
      <c r="U124" s="647"/>
      <c r="V124" s="648"/>
      <c r="W124" s="765" t="str">
        <f>IF(ISERROR(VLOOKUP(A124,【入力用】個人登録票!$A$21:$P$50,16,FALSE)),"",VLOOKUP(A124,【入力用】個人登録票!$A$21:$P$50,16,FALSE)) &amp; IF(ISERROR(VLOOKUP(A124,【入力用】個人登録票!$A$59:$P$127,16,FALSE)),"",VLOOKUP(A124,【入力用】個人登録票!$A$59:$P$127,16,FALSE))</f>
        <v/>
      </c>
      <c r="X124" s="784"/>
      <c r="Y124" s="784"/>
      <c r="Z124" s="785"/>
      <c r="AA124" s="79" t="str">
        <f>IF(ISERROR(VLOOKUP(AJ124,【入力用】個人登録票!$A$21:$P$50,2,FALSE)),"",VLOOKUP(AJ124,【入力用】個人登録票!$A$21:$P$50,2,FALSE)) &amp; IF(ISERROR(VLOOKUP(AJ124,【入力用】個人登録票!$A$59:$P$127,2,FALSE)),"",VLOOKUP(AJ124,【入力用】個人登録票!$A$59:$P$127,2,FALSE))</f>
        <v/>
      </c>
      <c r="AB124" s="606" t="str">
        <f>IF(ISERROR(VLOOKUP(AJ124,【入力用】個人登録票!$A$21:$P$50,5,FALSE)),"",VLOOKUP(AJ124,【入力用】個人登録票!$A$21:$P$50,5,FALSE)) &amp; IF(ISERROR(VLOOKUP(AJ124,【入力用】個人登録票!$A$59:$P$127,5,FALSE)),"",VLOOKUP(AJ124,【入力用】個人登録票!$A$59:$P$127,5,FALSE))</f>
        <v/>
      </c>
      <c r="AC124" s="649"/>
      <c r="AD124" s="607"/>
      <c r="AE124" s="644" t="str">
        <f>TEXT(IF(ISERROR(VLOOKUP(AJ124,【入力用】個人登録票!$A$21:$P$50,12,FALSE)),"",VLOOKUP(AJ124,【入力用】個人登録票!$A$21:$P$50,12,FALSE)) &amp; IF(ISERROR(VLOOKUP(AJ124,【入力用】個人登録票!$A$59:$P$127,12,FALSE)),"",VLOOKUP(AJ124,【入力用】個人登録票!$A$59:$P$127,12,FALSE)),"yyyy/m/d")</f>
        <v/>
      </c>
      <c r="AF124" s="645"/>
      <c r="AG124" s="99" t="str">
        <f t="shared" si="22"/>
        <v/>
      </c>
      <c r="AH124" s="100" t="str">
        <f>IF(ISERROR(VLOOKUP(AJ124,【入力用】個人登録票!$A$21:$Q$50,17,FALSE)),"",VLOOKUP(AJ124,【入力用】個人登録票!$A$21:$Q$50,17,FALSE)) &amp; IF(ISERROR(VLOOKUP(AJ124,【入力用】個人登録票!$A$59:$Q$127,17,FALSE)),"",VLOOKUP(AJ124,【入力用】個人登録票!$A$59:$Q$127,17,FALSE))</f>
        <v/>
      </c>
      <c r="AI124" s="80" t="str">
        <f>IF(ISERROR(VLOOKUP(AJ124,【入力用】個人登録票!$A$21:$P$50,16,FALSE)),"",VLOOKUP(AJ124,【入力用】個人登録票!$A$21:$P$50,16,FALSE)) &amp; IF(ISERROR(VLOOKUP(AJ124,【入力用】個人登録票!$A$59:$P$127,16,FALSE)),"",VLOOKUP(AJ124,【入力用】個人登録票!$A$59:$P$127,16,FALSE))</f>
        <v/>
      </c>
      <c r="AJ124" s="101"/>
    </row>
    <row r="125" spans="1:37" ht="27" customHeight="1">
      <c r="A125" s="75" t="s">
        <v>450</v>
      </c>
      <c r="B125" s="81" t="str">
        <f>IF(ISERROR(VLOOKUP(A125,#REF!,18,FALSE)),"",VLOOKUP(A125,#REF!,18,FALSE)) &amp; IF(ISERROR(VLOOKUP(A125,#REF!,18,FALSE)),"",VLOOKUP(A125,#REF!,18,FALSE))</f>
        <v/>
      </c>
      <c r="C125" s="755" t="str">
        <f>IF(ISERROR(VLOOKUP(A125,【入力用】個人登録票!$A$21:$P$50,2,FALSE)),"",VLOOKUP(A125,【入力用】個人登録票!$A$21:$P$50,2,FALSE)) &amp; IF(ISERROR(VLOOKUP(A125,【入力用】個人登録票!$A$59:$P$127,2,FALSE)),"",VLOOKUP(A125,【入力用】個人登録票!$A$59:$P$127,2,FALSE))</f>
        <v/>
      </c>
      <c r="D125" s="756"/>
      <c r="E125" s="623" t="str">
        <f>IF(ISERROR(VLOOKUP(A125,【入力用】個人登録票!$A$21:$P$50,5,FALSE)),"",VLOOKUP(A125,【入力用】個人登録票!$A$21:$P$50,5,FALSE)) &amp; IF(ISERROR(VLOOKUP(A125,【入力用】個人登録票!$A$59:$P$127,5,FALSE)),"",VLOOKUP(A125,【入力用】個人登録票!$A$59:$P$127,5,FALSE))</f>
        <v/>
      </c>
      <c r="F125" s="607"/>
      <c r="G125" s="754" t="str">
        <f>TEXT(IF(ISERROR(VLOOKUP(A125,【入力用】個人登録票!$A$21:$P$50,12,FALSE)),"",VLOOKUP(A125,【入力用】個人登録票!$A$21:$P$50,12,FALSE)) &amp; IF(ISERROR(VLOOKUP(A125,【入力用】個人登録票!$A$59:$P$127,12,FALSE)),"",VLOOKUP(A125,【入力用】個人登録票!$A$59:$P$127,12,FALSE)),"yyyy/m/d")</f>
        <v/>
      </c>
      <c r="H125" s="754"/>
      <c r="I125" s="754" t="str">
        <f t="shared" si="21"/>
        <v/>
      </c>
      <c r="J125" s="754"/>
      <c r="K125" s="754"/>
      <c r="L125" s="754"/>
      <c r="M125" s="754"/>
      <c r="N125" s="754"/>
      <c r="O125" s="783" t="str">
        <f>IF(ISERROR(VLOOKUP(A125,【入力用】個人登録票!$A$21:$Q$50,17,FALSE)),"",VLOOKUP(A125,【入力用】個人登録票!$A$21:$Q$50,17,FALSE)) &amp; IF(ISERROR(VLOOKUP(A125,【入力用】個人登録票!$A$59:$Q$127,17,FALSE)),"",VLOOKUP(A125,【入力用】個人登録票!$A$59:$Q$127,17,FALSE))</f>
        <v/>
      </c>
      <c r="P125" s="647"/>
      <c r="Q125" s="647"/>
      <c r="R125" s="647"/>
      <c r="S125" s="647"/>
      <c r="T125" s="647"/>
      <c r="U125" s="647"/>
      <c r="V125" s="648"/>
      <c r="W125" s="765" t="str">
        <f>IF(ISERROR(VLOOKUP(A125,【入力用】個人登録票!$A$21:$P$50,16,FALSE)),"",VLOOKUP(A125,【入力用】個人登録票!$A$21:$P$50,16,FALSE)) &amp; IF(ISERROR(VLOOKUP(A125,【入力用】個人登録票!$A$59:$P$127,16,FALSE)),"",VLOOKUP(A125,【入力用】個人登録票!$A$59:$P$127,16,FALSE))</f>
        <v/>
      </c>
      <c r="X125" s="784"/>
      <c r="Y125" s="784"/>
      <c r="Z125" s="785"/>
      <c r="AA125" s="79" t="str">
        <f>IF(ISERROR(VLOOKUP(AJ125,【入力用】個人登録票!$A$21:$P$50,2,FALSE)),"",VLOOKUP(AJ125,【入力用】個人登録票!$A$21:$P$50,2,FALSE)) &amp; IF(ISERROR(VLOOKUP(AJ125,【入力用】個人登録票!$A$59:$P$127,2,FALSE)),"",VLOOKUP(AJ125,【入力用】個人登録票!$A$59:$P$127,2,FALSE))</f>
        <v/>
      </c>
      <c r="AB125" s="606" t="str">
        <f>IF(ISERROR(VLOOKUP(AJ125,【入力用】個人登録票!$A$21:$P$50,5,FALSE)),"",VLOOKUP(AJ125,【入力用】個人登録票!$A$21:$P$50,5,FALSE)) &amp; IF(ISERROR(VLOOKUP(AJ125,【入力用】個人登録票!$A$59:$P$127,5,FALSE)),"",VLOOKUP(AJ125,【入力用】個人登録票!$A$59:$P$127,5,FALSE))</f>
        <v/>
      </c>
      <c r="AC125" s="649"/>
      <c r="AD125" s="607"/>
      <c r="AE125" s="644" t="str">
        <f>TEXT(IF(ISERROR(VLOOKUP(AJ125,【入力用】個人登録票!$A$21:$P$50,12,FALSE)),"",VLOOKUP(AJ125,【入力用】個人登録票!$A$21:$P$50,12,FALSE)) &amp; IF(ISERROR(VLOOKUP(AJ125,【入力用】個人登録票!$A$59:$P$127,12,FALSE)),"",VLOOKUP(AJ125,【入力用】個人登録票!$A$59:$P$127,12,FALSE)),"yyyy/m/d")</f>
        <v/>
      </c>
      <c r="AF125" s="645"/>
      <c r="AG125" s="99" t="str">
        <f t="shared" si="22"/>
        <v/>
      </c>
      <c r="AH125" s="100" t="str">
        <f>IF(ISERROR(VLOOKUP(AJ125,【入力用】個人登録票!$A$21:$Q$50,17,FALSE)),"",VLOOKUP(AJ125,【入力用】個人登録票!$A$21:$Q$50,17,FALSE)) &amp; IF(ISERROR(VLOOKUP(AJ125,【入力用】個人登録票!$A$59:$Q$127,17,FALSE)),"",VLOOKUP(AJ125,【入力用】個人登録票!$A$59:$Q$127,17,FALSE))</f>
        <v/>
      </c>
      <c r="AI125" s="80" t="str">
        <f>IF(ISERROR(VLOOKUP(AJ125,【入力用】個人登録票!$A$21:$P$50,16,FALSE)),"",VLOOKUP(AJ125,【入力用】個人登録票!$A$21:$P$50,16,FALSE)) &amp; IF(ISERROR(VLOOKUP(AJ125,【入力用】個人登録票!$A$59:$P$127,16,FALSE)),"",VLOOKUP(AJ125,【入力用】個人登録票!$A$59:$P$127,16,FALSE))</f>
        <v/>
      </c>
      <c r="AJ125" s="101"/>
    </row>
    <row r="126" spans="1:37" ht="27" customHeight="1">
      <c r="A126" s="75" t="s">
        <v>451</v>
      </c>
      <c r="B126" s="81" t="str">
        <f>IF(ISERROR(VLOOKUP(A126,#REF!,18,FALSE)),"",VLOOKUP(A126,#REF!,18,FALSE)) &amp; IF(ISERROR(VLOOKUP(A126,#REF!,18,FALSE)),"",VLOOKUP(A126,#REF!,18,FALSE))</f>
        <v/>
      </c>
      <c r="C126" s="755" t="str">
        <f>IF(ISERROR(VLOOKUP(A126,【入力用】個人登録票!$A$21:$P$50,2,FALSE)),"",VLOOKUP(A126,【入力用】個人登録票!$A$21:$P$50,2,FALSE)) &amp; IF(ISERROR(VLOOKUP(A126,【入力用】個人登録票!$A$59:$P$127,2,FALSE)),"",VLOOKUP(A126,【入力用】個人登録票!$A$59:$P$127,2,FALSE))</f>
        <v/>
      </c>
      <c r="D126" s="756"/>
      <c r="E126" s="623" t="str">
        <f>IF(ISERROR(VLOOKUP(A126,【入力用】個人登録票!$A$21:$P$50,5,FALSE)),"",VLOOKUP(A126,【入力用】個人登録票!$A$21:$P$50,5,FALSE)) &amp; IF(ISERROR(VLOOKUP(A126,【入力用】個人登録票!$A$59:$P$127,5,FALSE)),"",VLOOKUP(A126,【入力用】個人登録票!$A$59:$P$127,5,FALSE))</f>
        <v/>
      </c>
      <c r="F126" s="607"/>
      <c r="G126" s="754" t="str">
        <f>TEXT(IF(ISERROR(VLOOKUP(A126,【入力用】個人登録票!$A$21:$P$50,12,FALSE)),"",VLOOKUP(A126,【入力用】個人登録票!$A$21:$P$50,12,FALSE)) &amp; IF(ISERROR(VLOOKUP(A126,【入力用】個人登録票!$A$59:$P$127,12,FALSE)),"",VLOOKUP(A126,【入力用】個人登録票!$A$59:$P$127,12,FALSE)),"yyyy/m/d")</f>
        <v/>
      </c>
      <c r="H126" s="754"/>
      <c r="I126" s="754" t="str">
        <f t="shared" si="21"/>
        <v/>
      </c>
      <c r="J126" s="754"/>
      <c r="K126" s="754"/>
      <c r="L126" s="754"/>
      <c r="M126" s="754"/>
      <c r="N126" s="754"/>
      <c r="O126" s="783" t="str">
        <f>IF(ISERROR(VLOOKUP(A126,【入力用】個人登録票!$A$21:$Q$50,17,FALSE)),"",VLOOKUP(A126,【入力用】個人登録票!$A$21:$Q$50,17,FALSE)) &amp; IF(ISERROR(VLOOKUP(A126,【入力用】個人登録票!$A$59:$Q$127,17,FALSE)),"",VLOOKUP(A126,【入力用】個人登録票!$A$59:$Q$127,17,FALSE))</f>
        <v/>
      </c>
      <c r="P126" s="647"/>
      <c r="Q126" s="647"/>
      <c r="R126" s="647"/>
      <c r="S126" s="647"/>
      <c r="T126" s="647"/>
      <c r="U126" s="647"/>
      <c r="V126" s="648"/>
      <c r="W126" s="765" t="str">
        <f>IF(ISERROR(VLOOKUP(A126,【入力用】個人登録票!$A$21:$P$50,16,FALSE)),"",VLOOKUP(A126,【入力用】個人登録票!$A$21:$P$50,16,FALSE)) &amp; IF(ISERROR(VLOOKUP(A126,【入力用】個人登録票!$A$59:$P$127,16,FALSE)),"",VLOOKUP(A126,【入力用】個人登録票!$A$59:$P$127,16,FALSE))</f>
        <v/>
      </c>
      <c r="X126" s="784"/>
      <c r="Y126" s="784"/>
      <c r="Z126" s="785"/>
      <c r="AA126" s="79" t="str">
        <f>IF(ISERROR(VLOOKUP(AJ126,【入力用】個人登録票!$A$21:$P$50,2,FALSE)),"",VLOOKUP(AJ126,【入力用】個人登録票!$A$21:$P$50,2,FALSE)) &amp; IF(ISERROR(VLOOKUP(AJ126,【入力用】個人登録票!$A$59:$P$127,2,FALSE)),"",VLOOKUP(AJ126,【入力用】個人登録票!$A$59:$P$127,2,FALSE))</f>
        <v/>
      </c>
      <c r="AB126" s="606" t="str">
        <f>IF(ISERROR(VLOOKUP(AJ126,【入力用】個人登録票!$A$21:$P$50,5,FALSE)),"",VLOOKUP(AJ126,【入力用】個人登録票!$A$21:$P$50,5,FALSE)) &amp; IF(ISERROR(VLOOKUP(AJ126,【入力用】個人登録票!$A$59:$P$127,5,FALSE)),"",VLOOKUP(AJ126,【入力用】個人登録票!$A$59:$P$127,5,FALSE))</f>
        <v/>
      </c>
      <c r="AC126" s="649"/>
      <c r="AD126" s="607"/>
      <c r="AE126" s="644" t="str">
        <f>TEXT(IF(ISERROR(VLOOKUP(AJ126,【入力用】個人登録票!$A$21:$P$50,12,FALSE)),"",VLOOKUP(AJ126,【入力用】個人登録票!$A$21:$P$50,12,FALSE)) &amp; IF(ISERROR(VLOOKUP(AJ126,【入力用】個人登録票!$A$59:$P$127,12,FALSE)),"",VLOOKUP(AJ126,【入力用】個人登録票!$A$59:$P$127,12,FALSE)),"yyyy/m/d")</f>
        <v/>
      </c>
      <c r="AF126" s="645"/>
      <c r="AG126" s="99" t="str">
        <f t="shared" si="22"/>
        <v/>
      </c>
      <c r="AH126" s="100" t="str">
        <f>IF(ISERROR(VLOOKUP(AJ126,【入力用】個人登録票!$A$21:$Q$50,17,FALSE)),"",VLOOKUP(AJ126,【入力用】個人登録票!$A$21:$Q$50,17,FALSE)) &amp; IF(ISERROR(VLOOKUP(AJ126,【入力用】個人登録票!$A$59:$Q$127,17,FALSE)),"",VLOOKUP(AJ126,【入力用】個人登録票!$A$59:$Q$127,17,FALSE))</f>
        <v/>
      </c>
      <c r="AI126" s="80" t="str">
        <f>IF(ISERROR(VLOOKUP(AJ126,【入力用】個人登録票!$A$21:$P$50,16,FALSE)),"",VLOOKUP(AJ126,【入力用】個人登録票!$A$21:$P$50,16,FALSE)) &amp; IF(ISERROR(VLOOKUP(AJ126,【入力用】個人登録票!$A$59:$P$127,16,FALSE)),"",VLOOKUP(AJ126,【入力用】個人登録票!$A$59:$P$127,16,FALSE))</f>
        <v/>
      </c>
      <c r="AJ126" s="101"/>
    </row>
    <row r="127" spans="1:37" ht="27" customHeight="1">
      <c r="A127" s="75" t="s">
        <v>452</v>
      </c>
      <c r="B127" s="81" t="str">
        <f>IF(ISERROR(VLOOKUP(A127,#REF!,18,FALSE)),"",VLOOKUP(A127,#REF!,18,FALSE)) &amp; IF(ISERROR(VLOOKUP(A127,#REF!,18,FALSE)),"",VLOOKUP(A127,#REF!,18,FALSE))</f>
        <v/>
      </c>
      <c r="C127" s="755" t="str">
        <f>IF(ISERROR(VLOOKUP(A127,【入力用】個人登録票!$A$21:$P$50,2,FALSE)),"",VLOOKUP(A127,【入力用】個人登録票!$A$21:$P$50,2,FALSE)) &amp; IF(ISERROR(VLOOKUP(A127,【入力用】個人登録票!$A$59:$P$127,2,FALSE)),"",VLOOKUP(A127,【入力用】個人登録票!$A$59:$P$127,2,FALSE))</f>
        <v/>
      </c>
      <c r="D127" s="756"/>
      <c r="E127" s="623" t="str">
        <f>IF(ISERROR(VLOOKUP(A127,【入力用】個人登録票!$A$21:$P$50,5,FALSE)),"",VLOOKUP(A127,【入力用】個人登録票!$A$21:$P$50,5,FALSE)) &amp; IF(ISERROR(VLOOKUP(A127,【入力用】個人登録票!$A$59:$P$127,5,FALSE)),"",VLOOKUP(A127,【入力用】個人登録票!$A$59:$P$127,5,FALSE))</f>
        <v/>
      </c>
      <c r="F127" s="607"/>
      <c r="G127" s="754" t="str">
        <f>TEXT(IF(ISERROR(VLOOKUP(A127,【入力用】個人登録票!$A$21:$P$50,12,FALSE)),"",VLOOKUP(A127,【入力用】個人登録票!$A$21:$P$50,12,FALSE)) &amp; IF(ISERROR(VLOOKUP(A127,【入力用】個人登録票!$A$59:$P$127,12,FALSE)),"",VLOOKUP(A127,【入力用】個人登録票!$A$59:$P$127,12,FALSE)),"yyyy/m/d")</f>
        <v/>
      </c>
      <c r="H127" s="754"/>
      <c r="I127" s="754" t="str">
        <f t="shared" si="21"/>
        <v/>
      </c>
      <c r="J127" s="754"/>
      <c r="K127" s="754"/>
      <c r="L127" s="754"/>
      <c r="M127" s="754"/>
      <c r="N127" s="754"/>
      <c r="O127" s="783" t="str">
        <f>IF(ISERROR(VLOOKUP(A127,【入力用】個人登録票!$A$21:$Q$50,17,FALSE)),"",VLOOKUP(A127,【入力用】個人登録票!$A$21:$Q$50,17,FALSE)) &amp; IF(ISERROR(VLOOKUP(A127,【入力用】個人登録票!$A$59:$Q$127,17,FALSE)),"",VLOOKUP(A127,【入力用】個人登録票!$A$59:$Q$127,17,FALSE))</f>
        <v/>
      </c>
      <c r="P127" s="647"/>
      <c r="Q127" s="647"/>
      <c r="R127" s="647"/>
      <c r="S127" s="647"/>
      <c r="T127" s="647"/>
      <c r="U127" s="647"/>
      <c r="V127" s="648"/>
      <c r="W127" s="765" t="str">
        <f>IF(ISERROR(VLOOKUP(A127,【入力用】個人登録票!$A$21:$P$50,16,FALSE)),"",VLOOKUP(A127,【入力用】個人登録票!$A$21:$P$50,16,FALSE)) &amp; IF(ISERROR(VLOOKUP(A127,【入力用】個人登録票!$A$59:$P$127,16,FALSE)),"",VLOOKUP(A127,【入力用】個人登録票!$A$59:$P$127,16,FALSE))</f>
        <v/>
      </c>
      <c r="X127" s="784"/>
      <c r="Y127" s="784"/>
      <c r="Z127" s="785"/>
      <c r="AA127" s="79" t="str">
        <f>IF(ISERROR(VLOOKUP(AJ127,【入力用】個人登録票!$A$21:$P$50,2,FALSE)),"",VLOOKUP(AJ127,【入力用】個人登録票!$A$21:$P$50,2,FALSE)) &amp; IF(ISERROR(VLOOKUP(AJ127,【入力用】個人登録票!$A$59:$P$127,2,FALSE)),"",VLOOKUP(AJ127,【入力用】個人登録票!$A$59:$P$127,2,FALSE))</f>
        <v/>
      </c>
      <c r="AB127" s="606" t="str">
        <f>IF(ISERROR(VLOOKUP(AJ127,【入力用】個人登録票!$A$21:$P$50,5,FALSE)),"",VLOOKUP(AJ127,【入力用】個人登録票!$A$21:$P$50,5,FALSE)) &amp; IF(ISERROR(VLOOKUP(AJ127,【入力用】個人登録票!$A$59:$P$127,5,FALSE)),"",VLOOKUP(AJ127,【入力用】個人登録票!$A$59:$P$127,5,FALSE))</f>
        <v/>
      </c>
      <c r="AC127" s="649"/>
      <c r="AD127" s="607"/>
      <c r="AE127" s="644" t="str">
        <f>TEXT(IF(ISERROR(VLOOKUP(AJ127,【入力用】個人登録票!$A$21:$P$50,12,FALSE)),"",VLOOKUP(AJ127,【入力用】個人登録票!$A$21:$P$50,12,FALSE)) &amp; IF(ISERROR(VLOOKUP(AJ127,【入力用】個人登録票!$A$59:$P$127,12,FALSE)),"",VLOOKUP(AJ127,【入力用】個人登録票!$A$59:$P$127,12,FALSE)),"yyyy/m/d")</f>
        <v/>
      </c>
      <c r="AF127" s="645"/>
      <c r="AG127" s="99" t="str">
        <f t="shared" si="22"/>
        <v/>
      </c>
      <c r="AH127" s="100" t="str">
        <f>IF(ISERROR(VLOOKUP(AJ127,【入力用】個人登録票!$A$21:$Q$50,17,FALSE)),"",VLOOKUP(AJ127,【入力用】個人登録票!$A$21:$Q$50,17,FALSE)) &amp; IF(ISERROR(VLOOKUP(AJ127,【入力用】個人登録票!$A$59:$Q$127,17,FALSE)),"",VLOOKUP(AJ127,【入力用】個人登録票!$A$59:$Q$127,17,FALSE))</f>
        <v/>
      </c>
      <c r="AI127" s="80" t="str">
        <f>IF(ISERROR(VLOOKUP(AJ127,【入力用】個人登録票!$A$21:$P$50,16,FALSE)),"",VLOOKUP(AJ127,【入力用】個人登録票!$A$21:$P$50,16,FALSE)) &amp; IF(ISERROR(VLOOKUP(AJ127,【入力用】個人登録票!$A$59:$P$127,16,FALSE)),"",VLOOKUP(AJ127,【入力用】個人登録票!$A$59:$P$127,16,FALSE))</f>
        <v/>
      </c>
      <c r="AJ127" s="101"/>
    </row>
    <row r="128" spans="1:37" ht="27" customHeight="1">
      <c r="A128" s="75" t="s">
        <v>453</v>
      </c>
      <c r="B128" s="81" t="str">
        <f>IF(ISERROR(VLOOKUP(A128,#REF!,18,FALSE)),"",VLOOKUP(A128,#REF!,18,FALSE)) &amp; IF(ISERROR(VLOOKUP(A128,#REF!,18,FALSE)),"",VLOOKUP(A128,#REF!,18,FALSE))</f>
        <v/>
      </c>
      <c r="C128" s="755" t="str">
        <f>IF(ISERROR(VLOOKUP(A128,【入力用】個人登録票!$A$21:$P$50,2,FALSE)),"",VLOOKUP(A128,【入力用】個人登録票!$A$21:$P$50,2,FALSE)) &amp; IF(ISERROR(VLOOKUP(A128,【入力用】個人登録票!$A$59:$P$127,2,FALSE)),"",VLOOKUP(A128,【入力用】個人登録票!$A$59:$P$127,2,FALSE))</f>
        <v/>
      </c>
      <c r="D128" s="756"/>
      <c r="E128" s="623" t="str">
        <f>IF(ISERROR(VLOOKUP(A128,【入力用】個人登録票!$A$21:$P$50,5,FALSE)),"",VLOOKUP(A128,【入力用】個人登録票!$A$21:$P$50,5,FALSE)) &amp; IF(ISERROR(VLOOKUP(A128,【入力用】個人登録票!$A$59:$P$127,5,FALSE)),"",VLOOKUP(A128,【入力用】個人登録票!$A$59:$P$127,5,FALSE))</f>
        <v/>
      </c>
      <c r="F128" s="607"/>
      <c r="G128" s="754" t="str">
        <f>TEXT(IF(ISERROR(VLOOKUP(A128,【入力用】個人登録票!$A$21:$P$50,12,FALSE)),"",VLOOKUP(A128,【入力用】個人登録票!$A$21:$P$50,12,FALSE)) &amp; IF(ISERROR(VLOOKUP(A128,【入力用】個人登録票!$A$59:$P$127,12,FALSE)),"",VLOOKUP(A128,【入力用】個人登録票!$A$59:$P$127,12,FALSE)),"yyyy/m/d")</f>
        <v/>
      </c>
      <c r="H128" s="754"/>
      <c r="I128" s="754" t="str">
        <f t="shared" si="21"/>
        <v/>
      </c>
      <c r="J128" s="754"/>
      <c r="K128" s="754"/>
      <c r="L128" s="754"/>
      <c r="M128" s="754"/>
      <c r="N128" s="754"/>
      <c r="O128" s="783" t="str">
        <f>IF(ISERROR(VLOOKUP(A128,【入力用】個人登録票!$A$21:$Q$50,17,FALSE)),"",VLOOKUP(A128,【入力用】個人登録票!$A$21:$Q$50,17,FALSE)) &amp; IF(ISERROR(VLOOKUP(A128,【入力用】個人登録票!$A$59:$Q$127,17,FALSE)),"",VLOOKUP(A128,【入力用】個人登録票!$A$59:$Q$127,17,FALSE))</f>
        <v/>
      </c>
      <c r="P128" s="647"/>
      <c r="Q128" s="647"/>
      <c r="R128" s="647"/>
      <c r="S128" s="647"/>
      <c r="T128" s="647"/>
      <c r="U128" s="647"/>
      <c r="V128" s="648"/>
      <c r="W128" s="765" t="str">
        <f>IF(ISERROR(VLOOKUP(A128,【入力用】個人登録票!$A$21:$P$50,16,FALSE)),"",VLOOKUP(A128,【入力用】個人登録票!$A$21:$P$50,16,FALSE)) &amp; IF(ISERROR(VLOOKUP(A128,【入力用】個人登録票!$A$59:$P$127,16,FALSE)),"",VLOOKUP(A128,【入力用】個人登録票!$A$59:$P$127,16,FALSE))</f>
        <v/>
      </c>
      <c r="X128" s="784"/>
      <c r="Y128" s="784"/>
      <c r="Z128" s="785"/>
      <c r="AA128" s="79" t="str">
        <f>IF(ISERROR(VLOOKUP(AJ128,【入力用】個人登録票!$A$21:$P$50,2,FALSE)),"",VLOOKUP(AJ128,【入力用】個人登録票!$A$21:$P$50,2,FALSE)) &amp; IF(ISERROR(VLOOKUP(AJ128,【入力用】個人登録票!$A$59:$P$127,2,FALSE)),"",VLOOKUP(AJ128,【入力用】個人登録票!$A$59:$P$127,2,FALSE))</f>
        <v/>
      </c>
      <c r="AB128" s="606" t="str">
        <f>IF(ISERROR(VLOOKUP(AJ128,【入力用】個人登録票!$A$21:$P$50,5,FALSE)),"",VLOOKUP(AJ128,【入力用】個人登録票!$A$21:$P$50,5,FALSE)) &amp; IF(ISERROR(VLOOKUP(AJ128,【入力用】個人登録票!$A$59:$P$127,5,FALSE)),"",VLOOKUP(AJ128,【入力用】個人登録票!$A$59:$P$127,5,FALSE))</f>
        <v/>
      </c>
      <c r="AC128" s="649"/>
      <c r="AD128" s="607"/>
      <c r="AE128" s="644" t="str">
        <f>TEXT(IF(ISERROR(VLOOKUP(AJ128,【入力用】個人登録票!$A$21:$P$50,12,FALSE)),"",VLOOKUP(AJ128,【入力用】個人登録票!$A$21:$P$50,12,FALSE)) &amp; IF(ISERROR(VLOOKUP(AJ128,【入力用】個人登録票!$A$59:$P$127,12,FALSE)),"",VLOOKUP(AJ128,【入力用】個人登録票!$A$59:$P$127,12,FALSE)),"yyyy/m/d")</f>
        <v/>
      </c>
      <c r="AF128" s="645"/>
      <c r="AG128" s="99" t="str">
        <f t="shared" si="22"/>
        <v/>
      </c>
      <c r="AH128" s="100" t="str">
        <f>IF(ISERROR(VLOOKUP(AJ128,【入力用】個人登録票!$A$21:$Q$50,17,FALSE)),"",VLOOKUP(AJ128,【入力用】個人登録票!$A$21:$Q$50,17,FALSE)) &amp; IF(ISERROR(VLOOKUP(AJ128,【入力用】個人登録票!$A$59:$Q$127,17,FALSE)),"",VLOOKUP(AJ128,【入力用】個人登録票!$A$59:$Q$127,17,FALSE))</f>
        <v/>
      </c>
      <c r="AI128" s="80" t="str">
        <f>IF(ISERROR(VLOOKUP(AJ128,【入力用】個人登録票!$A$21:$P$50,16,FALSE)),"",VLOOKUP(AJ128,【入力用】個人登録票!$A$21:$P$50,16,FALSE)) &amp; IF(ISERROR(VLOOKUP(AJ128,【入力用】個人登録票!$A$59:$P$127,16,FALSE)),"",VLOOKUP(AJ128,【入力用】個人登録票!$A$59:$P$127,16,FALSE))</f>
        <v/>
      </c>
      <c r="AJ128" s="101"/>
    </row>
    <row r="129" spans="1:36" ht="27" customHeight="1">
      <c r="A129" s="75" t="s">
        <v>454</v>
      </c>
      <c r="B129" s="81" t="str">
        <f>IF(ISERROR(VLOOKUP(A129,#REF!,18,FALSE)),"",VLOOKUP(A129,#REF!,18,FALSE)) &amp; IF(ISERROR(VLOOKUP(A129,#REF!,18,FALSE)),"",VLOOKUP(A129,#REF!,18,FALSE))</f>
        <v/>
      </c>
      <c r="C129" s="755" t="str">
        <f>IF(ISERROR(VLOOKUP(A129,【入力用】個人登録票!$A$21:$P$50,2,FALSE)),"",VLOOKUP(A129,【入力用】個人登録票!$A$21:$P$50,2,FALSE)) &amp; IF(ISERROR(VLOOKUP(A129,【入力用】個人登録票!$A$59:$P$127,2,FALSE)),"",VLOOKUP(A129,【入力用】個人登録票!$A$59:$P$127,2,FALSE))</f>
        <v/>
      </c>
      <c r="D129" s="756"/>
      <c r="E129" s="623" t="str">
        <f>IF(ISERROR(VLOOKUP(A129,【入力用】個人登録票!$A$21:$P$50,5,FALSE)),"",VLOOKUP(A129,【入力用】個人登録票!$A$21:$P$50,5,FALSE)) &amp; IF(ISERROR(VLOOKUP(A129,【入力用】個人登録票!$A$59:$P$127,5,FALSE)),"",VLOOKUP(A129,【入力用】個人登録票!$A$59:$P$127,5,FALSE))</f>
        <v/>
      </c>
      <c r="F129" s="607"/>
      <c r="G129" s="754" t="str">
        <f>TEXT(IF(ISERROR(VLOOKUP(A129,【入力用】個人登録票!$A$21:$P$50,12,FALSE)),"",VLOOKUP(A129,【入力用】個人登録票!$A$21:$P$50,12,FALSE)) &amp; IF(ISERROR(VLOOKUP(A129,【入力用】個人登録票!$A$59:$P$127,12,FALSE)),"",VLOOKUP(A129,【入力用】個人登録票!$A$59:$P$127,12,FALSE)),"yyyy/m/d")</f>
        <v/>
      </c>
      <c r="H129" s="754"/>
      <c r="I129" s="754" t="str">
        <f t="shared" si="21"/>
        <v/>
      </c>
      <c r="J129" s="754"/>
      <c r="K129" s="754"/>
      <c r="L129" s="754"/>
      <c r="M129" s="754"/>
      <c r="N129" s="754"/>
      <c r="O129" s="783" t="str">
        <f>IF(ISERROR(VLOOKUP(A129,【入力用】個人登録票!$A$21:$Q$50,17,FALSE)),"",VLOOKUP(A129,【入力用】個人登録票!$A$21:$Q$50,17,FALSE)) &amp; IF(ISERROR(VLOOKUP(A129,【入力用】個人登録票!$A$59:$Q$127,17,FALSE)),"",VLOOKUP(A129,【入力用】個人登録票!$A$59:$Q$127,17,FALSE))</f>
        <v/>
      </c>
      <c r="P129" s="647"/>
      <c r="Q129" s="647"/>
      <c r="R129" s="647"/>
      <c r="S129" s="647"/>
      <c r="T129" s="647"/>
      <c r="U129" s="647"/>
      <c r="V129" s="648"/>
      <c r="W129" s="765" t="str">
        <f>IF(ISERROR(VLOOKUP(A129,【入力用】個人登録票!$A$21:$P$50,16,FALSE)),"",VLOOKUP(A129,【入力用】個人登録票!$A$21:$P$50,16,FALSE)) &amp; IF(ISERROR(VLOOKUP(A129,【入力用】個人登録票!$A$59:$P$127,16,FALSE)),"",VLOOKUP(A129,【入力用】個人登録票!$A$59:$P$127,16,FALSE))</f>
        <v/>
      </c>
      <c r="X129" s="784"/>
      <c r="Y129" s="784"/>
      <c r="Z129" s="785"/>
      <c r="AA129" s="79" t="str">
        <f>IF(ISERROR(VLOOKUP(AJ129,【入力用】個人登録票!$A$21:$P$50,2,FALSE)),"",VLOOKUP(AJ129,【入力用】個人登録票!$A$21:$P$50,2,FALSE)) &amp; IF(ISERROR(VLOOKUP(AJ129,【入力用】個人登録票!$A$59:$P$127,2,FALSE)),"",VLOOKUP(AJ129,【入力用】個人登録票!$A$59:$P$127,2,FALSE))</f>
        <v/>
      </c>
      <c r="AB129" s="606" t="str">
        <f>IF(ISERROR(VLOOKUP(AJ129,【入力用】個人登録票!$A$21:$P$50,5,FALSE)),"",VLOOKUP(AJ129,【入力用】個人登録票!$A$21:$P$50,5,FALSE)) &amp; IF(ISERROR(VLOOKUP(AJ129,【入力用】個人登録票!$A$59:$P$127,5,FALSE)),"",VLOOKUP(AJ129,【入力用】個人登録票!$A$59:$P$127,5,FALSE))</f>
        <v/>
      </c>
      <c r="AC129" s="649"/>
      <c r="AD129" s="607"/>
      <c r="AE129" s="644" t="str">
        <f>TEXT(IF(ISERROR(VLOOKUP(AJ129,【入力用】個人登録票!$A$21:$P$50,12,FALSE)),"",VLOOKUP(AJ129,【入力用】個人登録票!$A$21:$P$50,12,FALSE)) &amp; IF(ISERROR(VLOOKUP(AJ129,【入力用】個人登録票!$A$59:$P$127,12,FALSE)),"",VLOOKUP(AJ129,【入力用】個人登録票!$A$59:$P$127,12,FALSE)),"yyyy/m/d")</f>
        <v/>
      </c>
      <c r="AF129" s="645"/>
      <c r="AG129" s="99" t="str">
        <f t="shared" si="22"/>
        <v/>
      </c>
      <c r="AH129" s="100" t="str">
        <f>IF(ISERROR(VLOOKUP(AJ129,【入力用】個人登録票!$A$21:$Q$50,17,FALSE)),"",VLOOKUP(AJ129,【入力用】個人登録票!$A$21:$Q$50,17,FALSE)) &amp; IF(ISERROR(VLOOKUP(AJ129,【入力用】個人登録票!$A$59:$Q$127,17,FALSE)),"",VLOOKUP(AJ129,【入力用】個人登録票!$A$59:$Q$127,17,FALSE))</f>
        <v/>
      </c>
      <c r="AI129" s="80" t="str">
        <f>IF(ISERROR(VLOOKUP(AJ129,【入力用】個人登録票!$A$21:$P$50,16,FALSE)),"",VLOOKUP(AJ129,【入力用】個人登録票!$A$21:$P$50,16,FALSE)) &amp; IF(ISERROR(VLOOKUP(AJ129,【入力用】個人登録票!$A$59:$P$127,16,FALSE)),"",VLOOKUP(AJ129,【入力用】個人登録票!$A$59:$P$127,16,FALSE))</f>
        <v/>
      </c>
      <c r="AJ129" s="101"/>
    </row>
    <row r="130" spans="1:36" ht="27" customHeight="1" thickBot="1">
      <c r="A130" s="75" t="s">
        <v>363</v>
      </c>
      <c r="B130" s="81" t="str">
        <f>IF(ISERROR(VLOOKUP(A130,#REF!,18,FALSE)),"",VLOOKUP(A130,#REF!,18,FALSE)) &amp; IF(ISERROR(VLOOKUP(A130,#REF!,18,FALSE)),"",VLOOKUP(A130,#REF!,18,FALSE))</f>
        <v/>
      </c>
      <c r="C130" s="773" t="str">
        <f>IF(ISERROR(VLOOKUP(A130,【入力用】個人登録票!$A$21:$P$50,2,FALSE)),"",VLOOKUP(A130,【入力用】個人登録票!$A$21:$P$50,2,FALSE)) &amp; IF(ISERROR(VLOOKUP(A130,【入力用】個人登録票!$A$59:$P$127,2,FALSE)),"",VLOOKUP(A130,【入力用】個人登録票!$A$59:$P$127,2,FALSE))</f>
        <v/>
      </c>
      <c r="D130" s="774"/>
      <c r="E130" s="779" t="str">
        <f>IF(ISERROR(VLOOKUP(A130,【入力用】個人登録票!$A$21:$P$50,5,FALSE)),"",VLOOKUP(A130,【入力用】個人登録票!$A$21:$P$50,5,FALSE)) &amp; IF(ISERROR(VLOOKUP(A130,【入力用】個人登録票!$A$59:$P$127,5,FALSE)),"",VLOOKUP(A130,【入力用】個人登録票!$A$59:$P$127,5,FALSE))</f>
        <v/>
      </c>
      <c r="F130" s="690"/>
      <c r="G130" s="757" t="str">
        <f>TEXT(IF(ISERROR(VLOOKUP(A130,【入力用】個人登録票!$A$21:$P$50,12,FALSE)),"",VLOOKUP(A130,【入力用】個人登録票!$A$21:$P$50,12,FALSE)) &amp; IF(ISERROR(VLOOKUP(A130,【入力用】個人登録票!$A$59:$P$127,12,FALSE)),"",VLOOKUP(A130,【入力用】個人登録票!$A$59:$P$127,12,FALSE)),"yyyy/m/d")</f>
        <v/>
      </c>
      <c r="H130" s="757"/>
      <c r="I130" s="757" t="str">
        <f t="shared" si="21"/>
        <v/>
      </c>
      <c r="J130" s="757"/>
      <c r="K130" s="757"/>
      <c r="L130" s="757"/>
      <c r="M130" s="757"/>
      <c r="N130" s="757"/>
      <c r="O130" s="780" t="str">
        <f>IF(ISERROR(VLOOKUP(A130,【入力用】個人登録票!$A$21:$Q$50,17,FALSE)),"",VLOOKUP(A130,【入力用】個人登録票!$A$21:$Q$50,17,FALSE)) &amp; IF(ISERROR(VLOOKUP(A130,【入力用】個人登録票!$A$59:$Q$127,17,FALSE)),"",VLOOKUP(A130,【入力用】個人登録票!$A$59:$Q$127,17,FALSE))</f>
        <v/>
      </c>
      <c r="P130" s="696"/>
      <c r="Q130" s="696"/>
      <c r="R130" s="696"/>
      <c r="S130" s="696"/>
      <c r="T130" s="696"/>
      <c r="U130" s="696"/>
      <c r="V130" s="697"/>
      <c r="W130" s="767" t="str">
        <f>IF(ISERROR(VLOOKUP(A130,【入力用】個人登録票!$A$21:$P$50,16,FALSE)),"",VLOOKUP(A130,【入力用】個人登録票!$A$21:$P$50,16,FALSE)) &amp; IF(ISERROR(VLOOKUP(A130,【入力用】個人登録票!$A$59:$P$127,16,FALSE)),"",VLOOKUP(A130,【入力用】個人登録票!$A$59:$P$127,16,FALSE))</f>
        <v/>
      </c>
      <c r="X130" s="781"/>
      <c r="Y130" s="781"/>
      <c r="Z130" s="782"/>
      <c r="AA130" s="82" t="str">
        <f>IF(ISERROR(VLOOKUP(AJ130,【入力用】個人登録票!$A$21:$P$50,2,FALSE)),"",VLOOKUP(AJ130,【入力用】個人登録票!$A$21:$P$50,2,FALSE)) &amp; IF(ISERROR(VLOOKUP(AJ130,【入力用】個人登録票!$A$59:$P$127,2,FALSE)),"",VLOOKUP(AJ130,【入力用】個人登録票!$A$59:$P$127,2,FALSE))</f>
        <v/>
      </c>
      <c r="AB130" s="689" t="str">
        <f>IF(ISERROR(VLOOKUP(AJ130,【入力用】個人登録票!$A$21:$P$50,5,FALSE)),"",VLOOKUP(AJ130,【入力用】個人登録票!$A$21:$P$50,5,FALSE)) &amp; IF(ISERROR(VLOOKUP(AJ130,【入力用】個人登録票!$A$59:$P$127,5,FALSE)),"",VLOOKUP(AJ130,【入力用】個人登録票!$A$59:$P$127,5,FALSE))</f>
        <v/>
      </c>
      <c r="AC130" s="692"/>
      <c r="AD130" s="690"/>
      <c r="AE130" s="693" t="str">
        <f>TEXT(IF(ISERROR(VLOOKUP(AJ130,【入力用】個人登録票!$A$21:$P$50,12,FALSE)),"",VLOOKUP(AJ130,【入力用】個人登録票!$A$21:$P$50,12,FALSE)) &amp; IF(ISERROR(VLOOKUP(AJ130,【入力用】個人登録票!$A$59:$P$127,12,FALSE)),"",VLOOKUP(AJ130,【入力用】個人登録票!$A$59:$P$127,12,FALSE)),"yyyy/m/d")</f>
        <v/>
      </c>
      <c r="AF130" s="694"/>
      <c r="AG130" s="103" t="str">
        <f t="shared" si="22"/>
        <v/>
      </c>
      <c r="AH130" s="83" t="str">
        <f>IF(ISERROR(VLOOKUP(AJ130,【入力用】個人登録票!$A$21:$Q$50,17,FALSE)),"",VLOOKUP(AJ130,【入力用】個人登録票!$A$21:$Q$50,17,FALSE)) &amp; IF(ISERROR(VLOOKUP(AJ130,【入力用】個人登録票!$A$59:$Q$127,17,FALSE)),"",VLOOKUP(AJ130,【入力用】個人登録票!$A$59:$Q$127,17,FALSE))</f>
        <v/>
      </c>
      <c r="AI130" s="84" t="str">
        <f>IF(ISERROR(VLOOKUP(AJ130,【入力用】個人登録票!$A$21:$P$50,16,FALSE)),"",VLOOKUP(AJ130,【入力用】個人登録票!$A$21:$P$50,16,FALSE)) &amp; IF(ISERROR(VLOOKUP(AJ130,【入力用】個人登録票!$A$59:$P$127,16,FALSE)),"",VLOOKUP(AJ130,【入力用】個人登録票!$A$59:$P$127,16,FALSE))</f>
        <v/>
      </c>
      <c r="AJ130" s="101"/>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640" t="s">
        <v>52</v>
      </c>
      <c r="E132" s="640"/>
      <c r="F132" s="640"/>
      <c r="G132" s="640"/>
      <c r="H132" s="640"/>
      <c r="I132" s="640"/>
      <c r="J132" s="640"/>
      <c r="K132" s="640"/>
      <c r="L132" s="640"/>
      <c r="M132" s="640"/>
      <c r="N132" s="640"/>
      <c r="O132" s="640"/>
      <c r="P132" s="640"/>
      <c r="Q132" s="640"/>
      <c r="R132" s="640"/>
      <c r="S132" s="640"/>
      <c r="T132" s="640"/>
      <c r="U132" s="640"/>
      <c r="V132" s="640"/>
      <c r="W132" s="640"/>
      <c r="X132" s="640"/>
      <c r="Y132" s="640"/>
      <c r="Z132" s="640"/>
      <c r="AA132" s="640"/>
      <c r="AB132" s="640"/>
      <c r="AC132" s="640"/>
      <c r="AD132" s="640"/>
      <c r="AE132" s="640"/>
      <c r="AF132" s="640"/>
      <c r="AG132" s="640"/>
      <c r="AH132" s="640"/>
      <c r="AI132" s="640"/>
    </row>
    <row r="133" spans="1:36" ht="12.75" customHeight="1">
      <c r="C133" s="2"/>
      <c r="D133" s="640" t="s">
        <v>53</v>
      </c>
      <c r="E133" s="640"/>
      <c r="F133" s="640"/>
      <c r="G133" s="640"/>
      <c r="H133" s="640"/>
      <c r="I133" s="640"/>
      <c r="J133" s="640"/>
      <c r="K133" s="640"/>
      <c r="L133" s="640"/>
      <c r="M133" s="640"/>
      <c r="N133" s="640"/>
      <c r="O133" s="640"/>
      <c r="P133" s="640"/>
      <c r="Q133" s="640"/>
      <c r="R133" s="640"/>
      <c r="S133" s="640"/>
      <c r="T133" s="640"/>
      <c r="U133" s="640"/>
      <c r="V133" s="640"/>
      <c r="W133" s="640"/>
      <c r="X133" s="640"/>
      <c r="Y133" s="640"/>
      <c r="Z133" s="640"/>
      <c r="AA133" s="640"/>
      <c r="AB133" s="640"/>
      <c r="AC133" s="640"/>
      <c r="AD133" s="640"/>
      <c r="AE133" s="640"/>
      <c r="AF133" s="640"/>
      <c r="AG133" s="640"/>
      <c r="AH133" s="640"/>
      <c r="AI133" s="640"/>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S/Kh+P8O3/ucN3R4XHkQviylcWsvHwvRRyFz/mvOSfQGyiPg/VG5GQfVbz0zruPaIvoMFQkAJ+kHGoJndrViig==" saltValue="cJO9oG3rfUqcTawQ13fvAQ==" spinCount="100000" sheet="1" selectLockedCells="1"/>
  <dataConsolidate/>
  <mergeCells count="807">
    <mergeCell ref="M4:M7"/>
    <mergeCell ref="N4:N7"/>
    <mergeCell ref="O4:O7"/>
    <mergeCell ref="P4:P7"/>
    <mergeCell ref="Q4:Q7"/>
    <mergeCell ref="R4:R7"/>
    <mergeCell ref="C1:AI1"/>
    <mergeCell ref="E2:G2"/>
    <mergeCell ref="L2:M2"/>
    <mergeCell ref="V2:W2"/>
    <mergeCell ref="H3:H7"/>
    <mergeCell ref="C4:E5"/>
    <mergeCell ref="I4:I7"/>
    <mergeCell ref="J4:J7"/>
    <mergeCell ref="K4:K7"/>
    <mergeCell ref="L4:L7"/>
    <mergeCell ref="F5:G5"/>
    <mergeCell ref="AE5:AI5"/>
    <mergeCell ref="C6:E7"/>
    <mergeCell ref="AE4:AI4"/>
    <mergeCell ref="Y4:Y7"/>
    <mergeCell ref="Z4:Z7"/>
    <mergeCell ref="AA4:AA7"/>
    <mergeCell ref="AB4:AB7"/>
    <mergeCell ref="AC4:AC7"/>
    <mergeCell ref="S4:S7"/>
    <mergeCell ref="T4:T7"/>
    <mergeCell ref="U4:U7"/>
    <mergeCell ref="V4:V7"/>
    <mergeCell ref="W4:W7"/>
    <mergeCell ref="X4:X7"/>
    <mergeCell ref="AD8:AD9"/>
    <mergeCell ref="AE8:AI9"/>
    <mergeCell ref="AJ8:AJ9"/>
    <mergeCell ref="T9:Y9"/>
    <mergeCell ref="C10:E10"/>
    <mergeCell ref="G10:Z11"/>
    <mergeCell ref="AA10:AA11"/>
    <mergeCell ref="AB10:AD11"/>
    <mergeCell ref="AE10:AF11"/>
    <mergeCell ref="AH10:AH11"/>
    <mergeCell ref="AI10:AI11"/>
    <mergeCell ref="AJ10:AJ11"/>
    <mergeCell ref="C8:E9"/>
    <mergeCell ref="F8:S9"/>
    <mergeCell ref="T8:Y8"/>
    <mergeCell ref="Z8:Z9"/>
    <mergeCell ref="AA8:AA9"/>
    <mergeCell ref="AB8:AB9"/>
    <mergeCell ref="AC8:AC9"/>
    <mergeCell ref="AU10:AX11"/>
    <mergeCell ref="C11:E11"/>
    <mergeCell ref="C12:E12"/>
    <mergeCell ref="G12:Z13"/>
    <mergeCell ref="AA12:AA13"/>
    <mergeCell ref="AB12:AD13"/>
    <mergeCell ref="AE12:AF13"/>
    <mergeCell ref="AG12:AG13"/>
    <mergeCell ref="AH12:AH13"/>
    <mergeCell ref="AI12:AI13"/>
    <mergeCell ref="AJ12:AJ13"/>
    <mergeCell ref="AK12:AK13"/>
    <mergeCell ref="C13:E13"/>
    <mergeCell ref="C14:E14"/>
    <mergeCell ref="F14:M15"/>
    <mergeCell ref="N14:P14"/>
    <mergeCell ref="Q14:Z14"/>
    <mergeCell ref="AA14:AA15"/>
    <mergeCell ref="AI16:AI17"/>
    <mergeCell ref="AJ16:AJ17"/>
    <mergeCell ref="AK16:AK17"/>
    <mergeCell ref="AK14:AK15"/>
    <mergeCell ref="C15:E15"/>
    <mergeCell ref="N15:P15"/>
    <mergeCell ref="Q15:Z15"/>
    <mergeCell ref="C16:E16"/>
    <mergeCell ref="F16:M17"/>
    <mergeCell ref="N16:P17"/>
    <mergeCell ref="Q16:Z17"/>
    <mergeCell ref="AA16:AA17"/>
    <mergeCell ref="AB16:AD17"/>
    <mergeCell ref="AB14:AD15"/>
    <mergeCell ref="AE14:AF15"/>
    <mergeCell ref="AG14:AG15"/>
    <mergeCell ref="AH14:AH15"/>
    <mergeCell ref="AI14:AI15"/>
    <mergeCell ref="AJ14:AJ15"/>
    <mergeCell ref="C17:E17"/>
    <mergeCell ref="C18:D19"/>
    <mergeCell ref="E18:F19"/>
    <mergeCell ref="G18:H19"/>
    <mergeCell ref="I18:N18"/>
    <mergeCell ref="O18:V19"/>
    <mergeCell ref="AE16:AF17"/>
    <mergeCell ref="AG16:AG17"/>
    <mergeCell ref="AH16:AH17"/>
    <mergeCell ref="AJ18:AJ19"/>
    <mergeCell ref="AK18:AK19"/>
    <mergeCell ref="I19:N19"/>
    <mergeCell ref="E20:F20"/>
    <mergeCell ref="G20:H20"/>
    <mergeCell ref="I20:N20"/>
    <mergeCell ref="O20:V20"/>
    <mergeCell ref="W20:Z20"/>
    <mergeCell ref="AB20:AD20"/>
    <mergeCell ref="W18:Z19"/>
    <mergeCell ref="AA18:AA19"/>
    <mergeCell ref="AB18:AD19"/>
    <mergeCell ref="AE18:AF19"/>
    <mergeCell ref="AG18:AG19"/>
    <mergeCell ref="AH18:AH19"/>
    <mergeCell ref="AE20:AF20"/>
    <mergeCell ref="E21:F21"/>
    <mergeCell ref="G21:H21"/>
    <mergeCell ref="I21:N21"/>
    <mergeCell ref="O21:V21"/>
    <mergeCell ref="W21:Z21"/>
    <mergeCell ref="AB21:AD21"/>
    <mergeCell ref="AE21:AF21"/>
    <mergeCell ref="AI18:AI19"/>
    <mergeCell ref="AE22:AF22"/>
    <mergeCell ref="C23:D23"/>
    <mergeCell ref="E23:F23"/>
    <mergeCell ref="G23:H23"/>
    <mergeCell ref="I23:N23"/>
    <mergeCell ref="O23:V23"/>
    <mergeCell ref="W23:Z23"/>
    <mergeCell ref="AB23:AD23"/>
    <mergeCell ref="AE23:AF23"/>
    <mergeCell ref="E22:F22"/>
    <mergeCell ref="G22:H22"/>
    <mergeCell ref="I22:N22"/>
    <mergeCell ref="O22:V22"/>
    <mergeCell ref="W22:Z22"/>
    <mergeCell ref="AB22:AD22"/>
    <mergeCell ref="AB24:AD24"/>
    <mergeCell ref="AE24:AF24"/>
    <mergeCell ref="C25:D25"/>
    <mergeCell ref="E25:F25"/>
    <mergeCell ref="G25:H25"/>
    <mergeCell ref="I25:N25"/>
    <mergeCell ref="O25:V25"/>
    <mergeCell ref="W25:Z25"/>
    <mergeCell ref="AB25:AD25"/>
    <mergeCell ref="AE25:AF25"/>
    <mergeCell ref="C24:D24"/>
    <mergeCell ref="E24:F24"/>
    <mergeCell ref="G24:H24"/>
    <mergeCell ref="I24:N24"/>
    <mergeCell ref="O24:V24"/>
    <mergeCell ref="W24:Z24"/>
    <mergeCell ref="AB26:AD26"/>
    <mergeCell ref="AE26:AF26"/>
    <mergeCell ref="C27:D27"/>
    <mergeCell ref="E27:F27"/>
    <mergeCell ref="G27:H27"/>
    <mergeCell ref="I27:N27"/>
    <mergeCell ref="O27:V27"/>
    <mergeCell ref="W27:Z27"/>
    <mergeCell ref="AB27:AD27"/>
    <mergeCell ref="AE27:AF27"/>
    <mergeCell ref="C26:D26"/>
    <mergeCell ref="E26:F26"/>
    <mergeCell ref="G26:H26"/>
    <mergeCell ref="I26:N26"/>
    <mergeCell ref="O26:V26"/>
    <mergeCell ref="W26:Z26"/>
    <mergeCell ref="AB28:AD28"/>
    <mergeCell ref="AE28:AF28"/>
    <mergeCell ref="C29:D29"/>
    <mergeCell ref="E29:F29"/>
    <mergeCell ref="G29:H29"/>
    <mergeCell ref="I29:N29"/>
    <mergeCell ref="O29:V29"/>
    <mergeCell ref="W29:Z29"/>
    <mergeCell ref="AB29:AD29"/>
    <mergeCell ref="AE29:AF29"/>
    <mergeCell ref="C28:D28"/>
    <mergeCell ref="E28:F28"/>
    <mergeCell ref="G28:H28"/>
    <mergeCell ref="I28:N28"/>
    <mergeCell ref="O28:V28"/>
    <mergeCell ref="W28:Z28"/>
    <mergeCell ref="AB30:AD30"/>
    <mergeCell ref="AE30:AF30"/>
    <mergeCell ref="C31:D31"/>
    <mergeCell ref="E31:F31"/>
    <mergeCell ref="G31:H31"/>
    <mergeCell ref="I31:N31"/>
    <mergeCell ref="O31:V31"/>
    <mergeCell ref="W31:Z31"/>
    <mergeCell ref="AB31:AD31"/>
    <mergeCell ref="AE31:AF31"/>
    <mergeCell ref="C30:D30"/>
    <mergeCell ref="E30:F30"/>
    <mergeCell ref="G30:H30"/>
    <mergeCell ref="I30:N30"/>
    <mergeCell ref="O30:V30"/>
    <mergeCell ref="W30:Z30"/>
    <mergeCell ref="L37:L40"/>
    <mergeCell ref="M37:M40"/>
    <mergeCell ref="N37:N40"/>
    <mergeCell ref="O37:O40"/>
    <mergeCell ref="P37:P40"/>
    <mergeCell ref="Q37:Q40"/>
    <mergeCell ref="D33:AI33"/>
    <mergeCell ref="D34:AI34"/>
    <mergeCell ref="E35:G35"/>
    <mergeCell ref="L35:M35"/>
    <mergeCell ref="V35:W35"/>
    <mergeCell ref="H36:H40"/>
    <mergeCell ref="C37:E38"/>
    <mergeCell ref="I37:I40"/>
    <mergeCell ref="J37:J40"/>
    <mergeCell ref="K37:K40"/>
    <mergeCell ref="AE37:AI37"/>
    <mergeCell ref="F38:G38"/>
    <mergeCell ref="AE38:AI38"/>
    <mergeCell ref="C39:E40"/>
    <mergeCell ref="AC37:AC40"/>
    <mergeCell ref="X37:X40"/>
    <mergeCell ref="Y37:Y40"/>
    <mergeCell ref="Z37:Z40"/>
    <mergeCell ref="AA37:AA40"/>
    <mergeCell ref="AB37:AB40"/>
    <mergeCell ref="R37:R40"/>
    <mergeCell ref="S37:S40"/>
    <mergeCell ref="T37:T40"/>
    <mergeCell ref="U37:U40"/>
    <mergeCell ref="V37:V40"/>
    <mergeCell ref="W37:W40"/>
    <mergeCell ref="AC41:AC42"/>
    <mergeCell ref="AD41:AD42"/>
    <mergeCell ref="AE41:AI42"/>
    <mergeCell ref="T42:Y42"/>
    <mergeCell ref="C43:E43"/>
    <mergeCell ref="G43:Z44"/>
    <mergeCell ref="AA43:AA44"/>
    <mergeCell ref="AB43:AD44"/>
    <mergeCell ref="AE43:AF44"/>
    <mergeCell ref="AH43:AH44"/>
    <mergeCell ref="AI43:AI44"/>
    <mergeCell ref="C41:E42"/>
    <mergeCell ref="F41:S42"/>
    <mergeCell ref="T41:Y41"/>
    <mergeCell ref="Z41:Z42"/>
    <mergeCell ref="AA41:AA42"/>
    <mergeCell ref="AB41:AB42"/>
    <mergeCell ref="AJ43:AJ44"/>
    <mergeCell ref="AU43:AX44"/>
    <mergeCell ref="C44:E44"/>
    <mergeCell ref="C45:E45"/>
    <mergeCell ref="G45:Z46"/>
    <mergeCell ref="AA45:AA46"/>
    <mergeCell ref="AB45:AD46"/>
    <mergeCell ref="AE45:AF46"/>
    <mergeCell ref="AG45:AG46"/>
    <mergeCell ref="AH45:AH46"/>
    <mergeCell ref="AI45:AI46"/>
    <mergeCell ref="AJ45:AJ46"/>
    <mergeCell ref="AK45:AK46"/>
    <mergeCell ref="C46:E46"/>
    <mergeCell ref="C47:E47"/>
    <mergeCell ref="F47:M48"/>
    <mergeCell ref="N47:P47"/>
    <mergeCell ref="Q47:Z47"/>
    <mergeCell ref="AA47:AA48"/>
    <mergeCell ref="AI49:AI50"/>
    <mergeCell ref="AJ49:AJ50"/>
    <mergeCell ref="AK49:AK50"/>
    <mergeCell ref="AK47:AK48"/>
    <mergeCell ref="C48:E48"/>
    <mergeCell ref="N48:P48"/>
    <mergeCell ref="Q48:Z48"/>
    <mergeCell ref="C49:E49"/>
    <mergeCell ref="F49:M50"/>
    <mergeCell ref="N49:P50"/>
    <mergeCell ref="Q49:Z50"/>
    <mergeCell ref="AA49:AA50"/>
    <mergeCell ref="AB49:AD50"/>
    <mergeCell ref="AB47:AD48"/>
    <mergeCell ref="AE47:AF48"/>
    <mergeCell ref="AG47:AG48"/>
    <mergeCell ref="AH47:AH48"/>
    <mergeCell ref="AI47:AI48"/>
    <mergeCell ref="AJ47:AJ48"/>
    <mergeCell ref="C50:E50"/>
    <mergeCell ref="C51:D52"/>
    <mergeCell ref="E51:F52"/>
    <mergeCell ref="G51:H52"/>
    <mergeCell ref="I51:N51"/>
    <mergeCell ref="O51:V52"/>
    <mergeCell ref="AE49:AF50"/>
    <mergeCell ref="AG49:AG50"/>
    <mergeCell ref="AH49:AH50"/>
    <mergeCell ref="AI51:AI52"/>
    <mergeCell ref="AJ51:AJ52"/>
    <mergeCell ref="AK51:AK52"/>
    <mergeCell ref="I52:N52"/>
    <mergeCell ref="C53:D53"/>
    <mergeCell ref="E53:F53"/>
    <mergeCell ref="G53:H53"/>
    <mergeCell ref="I53:N53"/>
    <mergeCell ref="O53:V53"/>
    <mergeCell ref="W53:Z53"/>
    <mergeCell ref="W51:Z52"/>
    <mergeCell ref="AA51:AA52"/>
    <mergeCell ref="AB51:AD52"/>
    <mergeCell ref="AE51:AF52"/>
    <mergeCell ref="AG51:AG52"/>
    <mergeCell ref="AH51:AH52"/>
    <mergeCell ref="AB53:AD53"/>
    <mergeCell ref="AE53:AF53"/>
    <mergeCell ref="C54:D54"/>
    <mergeCell ref="E54:F54"/>
    <mergeCell ref="G54:H54"/>
    <mergeCell ref="I54:N54"/>
    <mergeCell ref="O54:V54"/>
    <mergeCell ref="W54:Z54"/>
    <mergeCell ref="AB54:AD54"/>
    <mergeCell ref="AE54:AF54"/>
    <mergeCell ref="AB55:AD55"/>
    <mergeCell ref="AE55:AF55"/>
    <mergeCell ref="C56:D56"/>
    <mergeCell ref="E56:F56"/>
    <mergeCell ref="G56:H56"/>
    <mergeCell ref="I56:N56"/>
    <mergeCell ref="O56:V56"/>
    <mergeCell ref="W56:Z56"/>
    <mergeCell ref="AB56:AD56"/>
    <mergeCell ref="AE56:AF56"/>
    <mergeCell ref="C55:D55"/>
    <mergeCell ref="E55:F55"/>
    <mergeCell ref="G55:H55"/>
    <mergeCell ref="I55:N55"/>
    <mergeCell ref="O55:V55"/>
    <mergeCell ref="W55:Z55"/>
    <mergeCell ref="AB57:AD57"/>
    <mergeCell ref="AE57:AF57"/>
    <mergeCell ref="C58:D58"/>
    <mergeCell ref="E58:F58"/>
    <mergeCell ref="G58:H58"/>
    <mergeCell ref="I58:N58"/>
    <mergeCell ref="O58:V58"/>
    <mergeCell ref="W58:Z58"/>
    <mergeCell ref="AB58:AD58"/>
    <mergeCell ref="AE58:AF58"/>
    <mergeCell ref="C57:D57"/>
    <mergeCell ref="E57:F57"/>
    <mergeCell ref="G57:H57"/>
    <mergeCell ref="I57:N57"/>
    <mergeCell ref="O57:V57"/>
    <mergeCell ref="W57:Z57"/>
    <mergeCell ref="AB59:AD59"/>
    <mergeCell ref="AE59:AF59"/>
    <mergeCell ref="C60:D60"/>
    <mergeCell ref="E60:F60"/>
    <mergeCell ref="G60:H60"/>
    <mergeCell ref="I60:N60"/>
    <mergeCell ref="O60:V60"/>
    <mergeCell ref="W60:Z60"/>
    <mergeCell ref="AB60:AD60"/>
    <mergeCell ref="AE60:AF60"/>
    <mergeCell ref="C59:D59"/>
    <mergeCell ref="E59:F59"/>
    <mergeCell ref="G59:H59"/>
    <mergeCell ref="I59:N59"/>
    <mergeCell ref="O59:V59"/>
    <mergeCell ref="W59:Z59"/>
    <mergeCell ref="AB61:AD61"/>
    <mergeCell ref="AE61:AF61"/>
    <mergeCell ref="C62:D62"/>
    <mergeCell ref="E62:F62"/>
    <mergeCell ref="G62:H62"/>
    <mergeCell ref="I62:N62"/>
    <mergeCell ref="O62:V62"/>
    <mergeCell ref="W62:Z62"/>
    <mergeCell ref="AB62:AD62"/>
    <mergeCell ref="AE62:AF62"/>
    <mergeCell ref="C61:D61"/>
    <mergeCell ref="E61:F61"/>
    <mergeCell ref="G61:H61"/>
    <mergeCell ref="I61:N61"/>
    <mergeCell ref="O61:V61"/>
    <mergeCell ref="W61:Z61"/>
    <mergeCell ref="AB63:AD63"/>
    <mergeCell ref="AE63:AF63"/>
    <mergeCell ref="C64:D64"/>
    <mergeCell ref="E64:F64"/>
    <mergeCell ref="G64:H64"/>
    <mergeCell ref="I64:N64"/>
    <mergeCell ref="O64:V64"/>
    <mergeCell ref="W64:Z64"/>
    <mergeCell ref="AB64:AD64"/>
    <mergeCell ref="AE64:AF64"/>
    <mergeCell ref="C63:D63"/>
    <mergeCell ref="E63:F63"/>
    <mergeCell ref="G63:H63"/>
    <mergeCell ref="I63:N63"/>
    <mergeCell ref="O63:V63"/>
    <mergeCell ref="W63:Z63"/>
    <mergeCell ref="L70:L73"/>
    <mergeCell ref="M70:M73"/>
    <mergeCell ref="N70:N73"/>
    <mergeCell ref="O70:O73"/>
    <mergeCell ref="P70:P73"/>
    <mergeCell ref="Q70:Q73"/>
    <mergeCell ref="D66:AI66"/>
    <mergeCell ref="D67:AI67"/>
    <mergeCell ref="E68:G68"/>
    <mergeCell ref="L68:M68"/>
    <mergeCell ref="V68:W68"/>
    <mergeCell ref="H69:H73"/>
    <mergeCell ref="C70:E71"/>
    <mergeCell ref="I70:I73"/>
    <mergeCell ref="J70:J73"/>
    <mergeCell ref="K70:K73"/>
    <mergeCell ref="AE70:AI70"/>
    <mergeCell ref="F71:G71"/>
    <mergeCell ref="AE71:AI71"/>
    <mergeCell ref="C72:E73"/>
    <mergeCell ref="AC70:AC73"/>
    <mergeCell ref="X70:X73"/>
    <mergeCell ref="Y70:Y73"/>
    <mergeCell ref="Z70:Z73"/>
    <mergeCell ref="AA70:AA73"/>
    <mergeCell ref="AB70:AB73"/>
    <mergeCell ref="R70:R73"/>
    <mergeCell ref="S70:S73"/>
    <mergeCell ref="T70:T73"/>
    <mergeCell ref="U70:U73"/>
    <mergeCell ref="V70:V73"/>
    <mergeCell ref="W70:W73"/>
    <mergeCell ref="AC74:AC75"/>
    <mergeCell ref="AD74:AD75"/>
    <mergeCell ref="AE74:AI75"/>
    <mergeCell ref="T75:Y75"/>
    <mergeCell ref="C76:E76"/>
    <mergeCell ref="G76:Z77"/>
    <mergeCell ref="AA76:AA77"/>
    <mergeCell ref="AB76:AD77"/>
    <mergeCell ref="AE76:AF77"/>
    <mergeCell ref="AH76:AH77"/>
    <mergeCell ref="AI76:AI77"/>
    <mergeCell ref="C74:E75"/>
    <mergeCell ref="F74:S75"/>
    <mergeCell ref="T74:Y74"/>
    <mergeCell ref="Z74:Z75"/>
    <mergeCell ref="AA74:AA75"/>
    <mergeCell ref="AB74:AB75"/>
    <mergeCell ref="AJ76:AJ77"/>
    <mergeCell ref="AU76:AX77"/>
    <mergeCell ref="C77:E77"/>
    <mergeCell ref="C78:E78"/>
    <mergeCell ref="G78:Z79"/>
    <mergeCell ref="AA78:AA79"/>
    <mergeCell ref="AB78:AD79"/>
    <mergeCell ref="AE78:AF79"/>
    <mergeCell ref="AG78:AG79"/>
    <mergeCell ref="AH78:AH79"/>
    <mergeCell ref="AI78:AI79"/>
    <mergeCell ref="AJ78:AJ79"/>
    <mergeCell ref="AK78:AK79"/>
    <mergeCell ref="C79:E79"/>
    <mergeCell ref="C80:E80"/>
    <mergeCell ref="F80:M81"/>
    <mergeCell ref="N80:P80"/>
    <mergeCell ref="Q80:Z80"/>
    <mergeCell ref="AA80:AA81"/>
    <mergeCell ref="AI82:AI83"/>
    <mergeCell ref="AJ82:AJ83"/>
    <mergeCell ref="AK82:AK83"/>
    <mergeCell ref="AK80:AK81"/>
    <mergeCell ref="C81:E81"/>
    <mergeCell ref="N81:P81"/>
    <mergeCell ref="Q81:Z81"/>
    <mergeCell ref="C82:E82"/>
    <mergeCell ref="F82:M83"/>
    <mergeCell ref="N82:P83"/>
    <mergeCell ref="Q82:Z83"/>
    <mergeCell ref="AA82:AA83"/>
    <mergeCell ref="AB82:AD83"/>
    <mergeCell ref="AB80:AD81"/>
    <mergeCell ref="AE80:AF81"/>
    <mergeCell ref="AG80:AG81"/>
    <mergeCell ref="AH80:AH81"/>
    <mergeCell ref="AI80:AI81"/>
    <mergeCell ref="AJ80:AJ81"/>
    <mergeCell ref="C83:E83"/>
    <mergeCell ref="C84:D85"/>
    <mergeCell ref="E84:F85"/>
    <mergeCell ref="G84:H85"/>
    <mergeCell ref="I84:N84"/>
    <mergeCell ref="O84:V85"/>
    <mergeCell ref="AE82:AF83"/>
    <mergeCell ref="AG82:AG83"/>
    <mergeCell ref="AH82:AH83"/>
    <mergeCell ref="AI84:AI85"/>
    <mergeCell ref="AJ84:AJ85"/>
    <mergeCell ref="AK84:AK85"/>
    <mergeCell ref="I85:N85"/>
    <mergeCell ref="C86:D86"/>
    <mergeCell ref="E86:F86"/>
    <mergeCell ref="G86:H86"/>
    <mergeCell ref="I86:N86"/>
    <mergeCell ref="O86:V86"/>
    <mergeCell ref="W86:Z86"/>
    <mergeCell ref="W84:Z85"/>
    <mergeCell ref="AA84:AA85"/>
    <mergeCell ref="AB84:AD85"/>
    <mergeCell ref="AE84:AF85"/>
    <mergeCell ref="AG84:AG85"/>
    <mergeCell ref="AH84:AH85"/>
    <mergeCell ref="AB86:AD86"/>
    <mergeCell ref="AE86:AF86"/>
    <mergeCell ref="C87:D87"/>
    <mergeCell ref="E87:F87"/>
    <mergeCell ref="G87:H87"/>
    <mergeCell ref="I87:N87"/>
    <mergeCell ref="O87:V87"/>
    <mergeCell ref="W87:Z87"/>
    <mergeCell ref="AB87:AD87"/>
    <mergeCell ref="AE87:AF87"/>
    <mergeCell ref="AB88:AD88"/>
    <mergeCell ref="AE88:AF88"/>
    <mergeCell ref="C89:D89"/>
    <mergeCell ref="E89:F89"/>
    <mergeCell ref="G89:H89"/>
    <mergeCell ref="I89:N89"/>
    <mergeCell ref="O89:V89"/>
    <mergeCell ref="W89:Z89"/>
    <mergeCell ref="AB89:AD89"/>
    <mergeCell ref="AE89:AF89"/>
    <mergeCell ref="C88:D88"/>
    <mergeCell ref="E88:F88"/>
    <mergeCell ref="G88:H88"/>
    <mergeCell ref="I88:N88"/>
    <mergeCell ref="O88:V88"/>
    <mergeCell ref="W88:Z88"/>
    <mergeCell ref="AB90:AD90"/>
    <mergeCell ref="AE90:AF90"/>
    <mergeCell ref="C91:D91"/>
    <mergeCell ref="E91:F91"/>
    <mergeCell ref="G91:H91"/>
    <mergeCell ref="I91:N91"/>
    <mergeCell ref="O91:V91"/>
    <mergeCell ref="W91:Z91"/>
    <mergeCell ref="AB91:AD91"/>
    <mergeCell ref="AE91:AF91"/>
    <mergeCell ref="C90:D90"/>
    <mergeCell ref="E90:F90"/>
    <mergeCell ref="G90:H90"/>
    <mergeCell ref="I90:N90"/>
    <mergeCell ref="O90:V90"/>
    <mergeCell ref="W90:Z90"/>
    <mergeCell ref="AB92:AD92"/>
    <mergeCell ref="AE92:AF92"/>
    <mergeCell ref="C93:D93"/>
    <mergeCell ref="E93:F93"/>
    <mergeCell ref="G93:H93"/>
    <mergeCell ref="I93:N93"/>
    <mergeCell ref="O93:V93"/>
    <mergeCell ref="W93:Z93"/>
    <mergeCell ref="AB93:AD93"/>
    <mergeCell ref="AE93:AF93"/>
    <mergeCell ref="C92:D92"/>
    <mergeCell ref="E92:F92"/>
    <mergeCell ref="G92:H92"/>
    <mergeCell ref="I92:N92"/>
    <mergeCell ref="O92:V92"/>
    <mergeCell ref="W92:Z92"/>
    <mergeCell ref="AB94:AD94"/>
    <mergeCell ref="AE94:AF94"/>
    <mergeCell ref="C95:D95"/>
    <mergeCell ref="E95:F95"/>
    <mergeCell ref="G95:H95"/>
    <mergeCell ref="I95:N95"/>
    <mergeCell ref="O95:V95"/>
    <mergeCell ref="W95:Z95"/>
    <mergeCell ref="AB95:AD95"/>
    <mergeCell ref="AE95:AF95"/>
    <mergeCell ref="C94:D94"/>
    <mergeCell ref="E94:F94"/>
    <mergeCell ref="G94:H94"/>
    <mergeCell ref="I94:N94"/>
    <mergeCell ref="O94:V94"/>
    <mergeCell ref="W94:Z94"/>
    <mergeCell ref="AB96:AD96"/>
    <mergeCell ref="AE96:AF96"/>
    <mergeCell ref="C97:D97"/>
    <mergeCell ref="E97:F97"/>
    <mergeCell ref="G97:H97"/>
    <mergeCell ref="I97:N97"/>
    <mergeCell ref="O97:V97"/>
    <mergeCell ref="W97:Z97"/>
    <mergeCell ref="AB97:AD97"/>
    <mergeCell ref="AE97:AF97"/>
    <mergeCell ref="C96:D96"/>
    <mergeCell ref="E96:F96"/>
    <mergeCell ref="G96:H96"/>
    <mergeCell ref="I96:N96"/>
    <mergeCell ref="O96:V96"/>
    <mergeCell ref="W96:Z96"/>
    <mergeCell ref="L103:L106"/>
    <mergeCell ref="M103:M106"/>
    <mergeCell ref="N103:N106"/>
    <mergeCell ref="O103:O106"/>
    <mergeCell ref="P103:P106"/>
    <mergeCell ref="Q103:Q106"/>
    <mergeCell ref="D99:AI99"/>
    <mergeCell ref="D100:AI100"/>
    <mergeCell ref="E101:G101"/>
    <mergeCell ref="L101:M101"/>
    <mergeCell ref="V101:W101"/>
    <mergeCell ref="H102:H106"/>
    <mergeCell ref="C103:E104"/>
    <mergeCell ref="I103:I106"/>
    <mergeCell ref="J103:J106"/>
    <mergeCell ref="K103:K106"/>
    <mergeCell ref="AE103:AI103"/>
    <mergeCell ref="F104:G104"/>
    <mergeCell ref="AE104:AI104"/>
    <mergeCell ref="C105:E106"/>
    <mergeCell ref="AC103:AC106"/>
    <mergeCell ref="X103:X106"/>
    <mergeCell ref="Y103:Y106"/>
    <mergeCell ref="Z103:Z106"/>
    <mergeCell ref="AA103:AA106"/>
    <mergeCell ref="AB103:AB106"/>
    <mergeCell ref="R103:R106"/>
    <mergeCell ref="S103:S106"/>
    <mergeCell ref="T103:T106"/>
    <mergeCell ref="U103:U106"/>
    <mergeCell ref="V103:V106"/>
    <mergeCell ref="W103:W106"/>
    <mergeCell ref="AC107:AC108"/>
    <mergeCell ref="AD107:AD108"/>
    <mergeCell ref="AE107:AI108"/>
    <mergeCell ref="T108:Y108"/>
    <mergeCell ref="C109:E109"/>
    <mergeCell ref="G109:Z110"/>
    <mergeCell ref="AA109:AA110"/>
    <mergeCell ref="AB109:AD110"/>
    <mergeCell ref="AE109:AF110"/>
    <mergeCell ref="AH109:AH110"/>
    <mergeCell ref="AI109:AI110"/>
    <mergeCell ref="C107:E108"/>
    <mergeCell ref="F107:S108"/>
    <mergeCell ref="T107:Y107"/>
    <mergeCell ref="Z107:Z108"/>
    <mergeCell ref="AA107:AA108"/>
    <mergeCell ref="AB107:AB108"/>
    <mergeCell ref="AJ109:AJ110"/>
    <mergeCell ref="AU109:AX110"/>
    <mergeCell ref="C110:E110"/>
    <mergeCell ref="C111:E111"/>
    <mergeCell ref="G111:Z112"/>
    <mergeCell ref="AA111:AA112"/>
    <mergeCell ref="AB111:AD112"/>
    <mergeCell ref="AE111:AF112"/>
    <mergeCell ref="AG111:AG112"/>
    <mergeCell ref="AH111:AH112"/>
    <mergeCell ref="AI111:AI112"/>
    <mergeCell ref="AJ111:AJ112"/>
    <mergeCell ref="AK111:AK112"/>
    <mergeCell ref="C112:E112"/>
    <mergeCell ref="C113:E113"/>
    <mergeCell ref="F113:M114"/>
    <mergeCell ref="N113:P113"/>
    <mergeCell ref="Q113:Z113"/>
    <mergeCell ref="AA113:AA114"/>
    <mergeCell ref="AI115:AI116"/>
    <mergeCell ref="AJ115:AJ116"/>
    <mergeCell ref="AK115:AK116"/>
    <mergeCell ref="AK113:AK114"/>
    <mergeCell ref="C114:E114"/>
    <mergeCell ref="N114:P114"/>
    <mergeCell ref="Q114:Z114"/>
    <mergeCell ref="C115:E115"/>
    <mergeCell ref="F115:M116"/>
    <mergeCell ref="N115:P116"/>
    <mergeCell ref="Q115:Z116"/>
    <mergeCell ref="AA115:AA116"/>
    <mergeCell ref="AB115:AD116"/>
    <mergeCell ref="AB113:AD114"/>
    <mergeCell ref="AE113:AF114"/>
    <mergeCell ref="AG113:AG114"/>
    <mergeCell ref="AH113:AH114"/>
    <mergeCell ref="AI113:AI114"/>
    <mergeCell ref="AJ113:AJ114"/>
    <mergeCell ref="C116:E116"/>
    <mergeCell ref="C117:D118"/>
    <mergeCell ref="E117:F118"/>
    <mergeCell ref="G117:H118"/>
    <mergeCell ref="I117:N117"/>
    <mergeCell ref="O117:V118"/>
    <mergeCell ref="AE115:AF116"/>
    <mergeCell ref="AG115:AG116"/>
    <mergeCell ref="AH115:AH116"/>
    <mergeCell ref="AI117:AI118"/>
    <mergeCell ref="AJ117:AJ118"/>
    <mergeCell ref="AK117:AK118"/>
    <mergeCell ref="I118:N118"/>
    <mergeCell ref="C119:D119"/>
    <mergeCell ref="E119:F119"/>
    <mergeCell ref="G119:H119"/>
    <mergeCell ref="I119:N119"/>
    <mergeCell ref="O119:V119"/>
    <mergeCell ref="W119:Z119"/>
    <mergeCell ref="W117:Z118"/>
    <mergeCell ref="AA117:AA118"/>
    <mergeCell ref="AB117:AD118"/>
    <mergeCell ref="AE117:AF118"/>
    <mergeCell ref="AG117:AG118"/>
    <mergeCell ref="AH117:AH118"/>
    <mergeCell ref="AB119:AD119"/>
    <mergeCell ref="AE119:AF119"/>
    <mergeCell ref="C120:D120"/>
    <mergeCell ref="E120:F120"/>
    <mergeCell ref="G120:H120"/>
    <mergeCell ref="I120:N120"/>
    <mergeCell ref="O120:V120"/>
    <mergeCell ref="W120:Z120"/>
    <mergeCell ref="AB120:AD120"/>
    <mergeCell ref="AE120:AF120"/>
    <mergeCell ref="AB121:AD121"/>
    <mergeCell ref="AE121:AF121"/>
    <mergeCell ref="C122:D122"/>
    <mergeCell ref="E122:F122"/>
    <mergeCell ref="G122:H122"/>
    <mergeCell ref="I122:N122"/>
    <mergeCell ref="O122:V122"/>
    <mergeCell ref="W122:Z122"/>
    <mergeCell ref="AB122:AD122"/>
    <mergeCell ref="AE122:AF122"/>
    <mergeCell ref="C121:D121"/>
    <mergeCell ref="E121:F121"/>
    <mergeCell ref="G121:H121"/>
    <mergeCell ref="I121:N121"/>
    <mergeCell ref="O121:V121"/>
    <mergeCell ref="W121:Z121"/>
    <mergeCell ref="AB123:AD123"/>
    <mergeCell ref="AE123:AF123"/>
    <mergeCell ref="C124:D124"/>
    <mergeCell ref="E124:F124"/>
    <mergeCell ref="G124:H124"/>
    <mergeCell ref="I124:N124"/>
    <mergeCell ref="O124:V124"/>
    <mergeCell ref="W124:Z124"/>
    <mergeCell ref="AB124:AD124"/>
    <mergeCell ref="AE124:AF124"/>
    <mergeCell ref="C123:D123"/>
    <mergeCell ref="E123:F123"/>
    <mergeCell ref="G123:H123"/>
    <mergeCell ref="I123:N123"/>
    <mergeCell ref="O123:V123"/>
    <mergeCell ref="W123:Z123"/>
    <mergeCell ref="AB125:AD125"/>
    <mergeCell ref="AE125:AF125"/>
    <mergeCell ref="C126:D126"/>
    <mergeCell ref="E126:F126"/>
    <mergeCell ref="G126:H126"/>
    <mergeCell ref="I126:N126"/>
    <mergeCell ref="O126:V126"/>
    <mergeCell ref="W126:Z126"/>
    <mergeCell ref="AB126:AD126"/>
    <mergeCell ref="AE126:AF126"/>
    <mergeCell ref="C125:D125"/>
    <mergeCell ref="E125:F125"/>
    <mergeCell ref="G125:H125"/>
    <mergeCell ref="I125:N125"/>
    <mergeCell ref="O125:V125"/>
    <mergeCell ref="W125:Z125"/>
    <mergeCell ref="AB127:AD127"/>
    <mergeCell ref="AE127:AF127"/>
    <mergeCell ref="C128:D128"/>
    <mergeCell ref="E128:F128"/>
    <mergeCell ref="G128:H128"/>
    <mergeCell ref="I128:N128"/>
    <mergeCell ref="O128:V128"/>
    <mergeCell ref="W128:Z128"/>
    <mergeCell ref="AB128:AD128"/>
    <mergeCell ref="AE128:AF128"/>
    <mergeCell ref="C127:D127"/>
    <mergeCell ref="E127:F127"/>
    <mergeCell ref="G127:H127"/>
    <mergeCell ref="I127:N127"/>
    <mergeCell ref="O127:V127"/>
    <mergeCell ref="W127:Z127"/>
    <mergeCell ref="D132:AI132"/>
    <mergeCell ref="D133:AI133"/>
    <mergeCell ref="AB129:AD129"/>
    <mergeCell ref="AE129:AF129"/>
    <mergeCell ref="C130:D130"/>
    <mergeCell ref="E130:F130"/>
    <mergeCell ref="G130:H130"/>
    <mergeCell ref="I130:N130"/>
    <mergeCell ref="O130:V130"/>
    <mergeCell ref="W130:Z130"/>
    <mergeCell ref="AB130:AD130"/>
    <mergeCell ref="AE130:AF130"/>
    <mergeCell ref="C129:D129"/>
    <mergeCell ref="E129:F129"/>
    <mergeCell ref="G129:H129"/>
    <mergeCell ref="I129:N129"/>
    <mergeCell ref="O129:V129"/>
    <mergeCell ref="W129:Z129"/>
  </mergeCells>
  <phoneticPr fontId="5"/>
  <conditionalFormatting sqref="C24:D31">
    <cfRule type="expression" dxfId="14" priority="42">
      <formula>$B24="1"</formula>
    </cfRule>
  </conditionalFormatting>
  <conditionalFormatting sqref="C53:V64">
    <cfRule type="expression" dxfId="13" priority="22">
      <formula>$B53="1"</formula>
    </cfRule>
  </conditionalFormatting>
  <conditionalFormatting sqref="C86:V97">
    <cfRule type="expression" dxfId="12" priority="14">
      <formula>$B86="1"</formula>
    </cfRule>
  </conditionalFormatting>
  <conditionalFormatting sqref="C119:V130">
    <cfRule type="expression" dxfId="11" priority="6">
      <formula>$B119="1"</formula>
    </cfRule>
  </conditionalFormatting>
  <conditionalFormatting sqref="E24:V24">
    <cfRule type="expression" dxfId="10" priority="81">
      <formula>$B24="1"</formula>
    </cfRule>
  </conditionalFormatting>
  <conditionalFormatting sqref="E25:Z31">
    <cfRule type="expression" dxfId="9" priority="71">
      <formula>$B25="1"</formula>
    </cfRule>
  </conditionalFormatting>
  <conditionalFormatting sqref="AA12:AI31">
    <cfRule type="expression" dxfId="8" priority="26">
      <formula>$AK12="1"</formula>
    </cfRule>
  </conditionalFormatting>
  <conditionalFormatting sqref="AA45:AI64">
    <cfRule type="expression" dxfId="7" priority="18">
      <formula>$AK45="1"</formula>
    </cfRule>
  </conditionalFormatting>
  <conditionalFormatting sqref="AA78:AI97">
    <cfRule type="expression" dxfId="6" priority="10">
      <formula>$AK78="1"</formula>
    </cfRule>
  </conditionalFormatting>
  <conditionalFormatting sqref="AA111:AI130">
    <cfRule type="expression" dxfId="5" priority="1">
      <formula>$AK111="1"</formula>
    </cfRule>
  </conditionalFormatting>
  <dataValidations count="1">
    <dataValidation type="custom" allowBlank="1" showInputMessage="1" showErrorMessage="1" errorTitle="入力データ重複" error="入力したUN番号が重複しています。" sqref="C23 D20:D22" xr:uid="{00000000-0002-0000-0800-000000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5">
    <tabColor rgb="FFFFFF00"/>
    <pageSetUpPr fitToPage="1"/>
  </sheetPr>
  <dimension ref="A1:AN119"/>
  <sheetViews>
    <sheetView zoomScale="80" zoomScaleNormal="80" workbookViewId="0">
      <selection activeCell="B1" sqref="B1:V1"/>
    </sheetView>
  </sheetViews>
  <sheetFormatPr defaultColWidth="8.90625" defaultRowHeight="13"/>
  <cols>
    <col min="1" max="1" width="4.453125" customWidth="1"/>
    <col min="2" max="4" width="3.08984375" customWidth="1"/>
    <col min="5" max="6" width="4.6328125" customWidth="1"/>
    <col min="7" max="8" width="4.08984375" customWidth="1"/>
    <col min="9" max="13" width="4.6328125" customWidth="1"/>
    <col min="14" max="14" width="6.36328125" customWidth="1"/>
    <col min="15" max="16" width="4.6328125" customWidth="1"/>
    <col min="17" max="17" width="7.453125" customWidth="1"/>
    <col min="18" max="21" width="4.6328125" customWidth="1"/>
    <col min="22" max="22" width="9" customWidth="1"/>
    <col min="23" max="64" width="4.6328125" customWidth="1"/>
  </cols>
  <sheetData>
    <row r="1" spans="1:32" ht="18.75" customHeight="1">
      <c r="A1" s="871" t="s">
        <v>198</v>
      </c>
      <c r="B1" s="874"/>
      <c r="C1" s="874"/>
      <c r="D1" s="874"/>
      <c r="E1" s="874"/>
      <c r="F1" s="874"/>
      <c r="G1" s="874"/>
      <c r="H1" s="874"/>
      <c r="I1" s="874"/>
      <c r="J1" s="874"/>
      <c r="K1" s="874"/>
      <c r="L1" s="874"/>
      <c r="M1" s="874"/>
      <c r="N1" s="874"/>
      <c r="O1" s="874"/>
      <c r="P1" s="874"/>
      <c r="Q1" s="874"/>
      <c r="R1" s="874"/>
      <c r="S1" s="874"/>
      <c r="T1" s="874"/>
      <c r="U1" s="874"/>
      <c r="V1" s="874"/>
      <c r="Z1" s="117" t="s">
        <v>501</v>
      </c>
    </row>
    <row r="2" spans="1:32" ht="30" customHeight="1">
      <c r="A2" s="872"/>
      <c r="B2" s="27"/>
      <c r="C2" s="27"/>
      <c r="D2" s="27"/>
      <c r="E2" s="27"/>
      <c r="F2" s="27"/>
      <c r="G2" s="27"/>
      <c r="H2" s="27"/>
      <c r="I2" s="27"/>
      <c r="J2" s="27"/>
      <c r="K2" s="27"/>
      <c r="L2" s="27"/>
      <c r="M2" s="27"/>
      <c r="N2" s="27"/>
      <c r="O2" s="27"/>
      <c r="P2" s="27"/>
      <c r="Q2" s="27"/>
      <c r="R2" s="27"/>
      <c r="S2" s="27"/>
      <c r="T2" s="27"/>
      <c r="U2" s="27"/>
      <c r="V2" s="27"/>
    </row>
    <row r="3" spans="1:32" s="29" customFormat="1" ht="30.75" customHeight="1">
      <c r="A3" s="872"/>
      <c r="B3" s="851" t="s">
        <v>182</v>
      </c>
      <c r="C3" s="851"/>
      <c r="D3" s="805"/>
      <c r="E3" s="875">
        <f>【入力用】チーム登録!D19</f>
        <v>0</v>
      </c>
      <c r="F3" s="875"/>
      <c r="G3" s="875"/>
      <c r="H3" s="851" t="s">
        <v>181</v>
      </c>
      <c r="I3" s="805"/>
      <c r="J3" s="876">
        <f>【入力用】チーム登録!D18</f>
        <v>0</v>
      </c>
      <c r="K3" s="877"/>
      <c r="L3" s="878"/>
      <c r="M3" s="28"/>
      <c r="N3" s="28"/>
      <c r="O3" s="28"/>
      <c r="P3" s="28"/>
      <c r="Q3" s="28"/>
      <c r="R3" s="28"/>
      <c r="S3" s="28"/>
      <c r="T3" s="28"/>
      <c r="U3" s="28"/>
      <c r="V3" s="28"/>
    </row>
    <row r="4" spans="1:32" s="29" customFormat="1" ht="15">
      <c r="A4" s="872"/>
      <c r="B4" s="879" t="s">
        <v>83</v>
      </c>
      <c r="C4" s="880"/>
      <c r="D4" s="880"/>
      <c r="E4" s="881" t="str">
        <f>PHONETIC(【入力用】チーム登録!D15)</f>
        <v/>
      </c>
      <c r="F4" s="882"/>
      <c r="G4" s="882"/>
      <c r="H4" s="882"/>
      <c r="I4" s="882"/>
      <c r="J4" s="882"/>
      <c r="K4" s="882"/>
      <c r="L4" s="882"/>
      <c r="M4" s="882"/>
      <c r="N4" s="882"/>
      <c r="O4" s="883"/>
      <c r="P4" s="28"/>
      <c r="Q4" s="28"/>
      <c r="R4" s="28"/>
      <c r="S4" s="28"/>
      <c r="T4" s="28"/>
      <c r="U4" s="28"/>
      <c r="V4" s="28"/>
    </row>
    <row r="5" spans="1:32" s="29" customFormat="1" ht="28.5" customHeight="1">
      <c r="A5" s="872"/>
      <c r="B5" s="884" t="s">
        <v>84</v>
      </c>
      <c r="C5" s="885"/>
      <c r="D5" s="885"/>
      <c r="E5" s="796">
        <f>【入力用】チーム登録!D14</f>
        <v>0</v>
      </c>
      <c r="F5" s="797"/>
      <c r="G5" s="797"/>
      <c r="H5" s="797"/>
      <c r="I5" s="797"/>
      <c r="J5" s="797"/>
      <c r="K5" s="797"/>
      <c r="L5" s="797"/>
      <c r="M5" s="797"/>
      <c r="N5" s="797"/>
      <c r="O5" s="798"/>
      <c r="P5" s="28"/>
      <c r="Q5" s="28"/>
      <c r="R5" s="305"/>
      <c r="S5" s="305"/>
      <c r="T5" s="305"/>
      <c r="U5" s="305"/>
      <c r="V5" s="305"/>
      <c r="W5" s="306"/>
    </row>
    <row r="6" spans="1:32" s="29" customFormat="1" ht="20.25" customHeight="1">
      <c r="A6" s="872"/>
      <c r="B6" s="805" t="s">
        <v>85</v>
      </c>
      <c r="C6" s="805"/>
      <c r="D6" s="805"/>
      <c r="E6" s="39"/>
      <c r="F6" s="800">
        <f>【入力用】チーム登録!D24</f>
        <v>0</v>
      </c>
      <c r="G6" s="800"/>
      <c r="H6" s="800"/>
      <c r="I6" s="801"/>
      <c r="J6" s="799" t="s">
        <v>600</v>
      </c>
      <c r="K6" s="801"/>
      <c r="L6" s="806" t="s">
        <v>187</v>
      </c>
      <c r="M6" s="810"/>
      <c r="N6" s="807"/>
      <c r="O6" s="799">
        <f>【入力用】個人登録票!E15</f>
        <v>0</v>
      </c>
      <c r="P6" s="800"/>
      <c r="Q6" s="801"/>
      <c r="R6" s="803"/>
      <c r="S6" s="803"/>
      <c r="T6" s="803"/>
      <c r="U6" s="803"/>
      <c r="V6" s="803"/>
      <c r="W6" s="307"/>
      <c r="X6" s="21" t="s">
        <v>326</v>
      </c>
    </row>
    <row r="7" spans="1:32" s="29" customFormat="1" ht="20.25" customHeight="1">
      <c r="A7" s="872"/>
      <c r="B7" s="805" t="s">
        <v>86</v>
      </c>
      <c r="C7" s="805"/>
      <c r="D7" s="805"/>
      <c r="E7" s="40">
        <v>30</v>
      </c>
      <c r="F7" s="814">
        <f>【入力用】個人登録票!E10</f>
        <v>0</v>
      </c>
      <c r="G7" s="814"/>
      <c r="H7" s="814"/>
      <c r="I7" s="814"/>
      <c r="J7" s="808"/>
      <c r="K7" s="809"/>
      <c r="L7" s="806" t="s">
        <v>188</v>
      </c>
      <c r="M7" s="810"/>
      <c r="N7" s="807"/>
      <c r="O7" s="799">
        <f>【入力用】チーム登録!D35</f>
        <v>0</v>
      </c>
      <c r="P7" s="800"/>
      <c r="Q7" s="801"/>
      <c r="R7" s="804"/>
      <c r="S7" s="804"/>
      <c r="T7" s="804"/>
      <c r="U7" s="804"/>
      <c r="V7" s="804"/>
      <c r="W7" s="308"/>
      <c r="X7" s="26" t="s">
        <v>464</v>
      </c>
    </row>
    <row r="8" spans="1:32" s="29" customFormat="1" ht="20.25" customHeight="1">
      <c r="A8" s="872"/>
      <c r="B8" s="805" t="s">
        <v>87</v>
      </c>
      <c r="C8" s="805"/>
      <c r="D8" s="805"/>
      <c r="E8" s="40">
        <v>31</v>
      </c>
      <c r="F8" s="814">
        <f>【入力用】個人登録票!E11</f>
        <v>0</v>
      </c>
      <c r="G8" s="814"/>
      <c r="H8" s="814"/>
      <c r="I8" s="814"/>
      <c r="J8" s="808"/>
      <c r="K8" s="809"/>
      <c r="L8" s="811" t="s">
        <v>189</v>
      </c>
      <c r="M8" s="812"/>
      <c r="N8" s="813"/>
      <c r="O8" s="799">
        <f>【入力用】個人登録票!O16</f>
        <v>0</v>
      </c>
      <c r="P8" s="800"/>
      <c r="Q8" s="801"/>
      <c r="R8" s="804"/>
      <c r="S8" s="804"/>
      <c r="T8" s="804"/>
      <c r="U8" s="804"/>
      <c r="V8" s="804"/>
      <c r="W8" s="308"/>
      <c r="X8" s="26" t="s">
        <v>464</v>
      </c>
    </row>
    <row r="9" spans="1:32" s="29" customFormat="1" ht="20.25" customHeight="1">
      <c r="A9" s="872"/>
      <c r="B9" s="805" t="s">
        <v>87</v>
      </c>
      <c r="C9" s="805"/>
      <c r="D9" s="805"/>
      <c r="E9" s="40">
        <v>32</v>
      </c>
      <c r="F9" s="814">
        <f>【入力用】個人登録票!E12</f>
        <v>0</v>
      </c>
      <c r="G9" s="814"/>
      <c r="H9" s="814"/>
      <c r="I9" s="814"/>
      <c r="J9" s="808"/>
      <c r="K9" s="809"/>
      <c r="L9" s="806" t="s">
        <v>190</v>
      </c>
      <c r="M9" s="810"/>
      <c r="N9" s="807"/>
      <c r="O9" s="799">
        <f>【入力用】個人登録票!E13</f>
        <v>0</v>
      </c>
      <c r="P9" s="800"/>
      <c r="Q9" s="801"/>
      <c r="R9" s="804"/>
      <c r="S9" s="804"/>
      <c r="T9" s="804"/>
      <c r="U9" s="804"/>
      <c r="V9" s="804"/>
      <c r="W9" s="308"/>
      <c r="X9" s="26" t="s">
        <v>464</v>
      </c>
    </row>
    <row r="10" spans="1:32" s="29" customFormat="1" ht="8.25" customHeight="1">
      <c r="A10" s="872"/>
      <c r="B10" s="30"/>
      <c r="C10" s="30"/>
      <c r="D10" s="30"/>
      <c r="E10" s="28"/>
      <c r="F10" s="28"/>
      <c r="G10" s="28"/>
      <c r="H10" s="28"/>
      <c r="I10" s="28"/>
      <c r="J10" s="28"/>
      <c r="K10" s="28"/>
      <c r="L10" s="28"/>
      <c r="M10" s="28"/>
      <c r="N10" s="28"/>
      <c r="O10" s="28"/>
      <c r="P10" s="28"/>
      <c r="Q10" s="28"/>
      <c r="R10" s="28"/>
      <c r="S10" s="28"/>
      <c r="T10" s="28"/>
      <c r="U10" s="28"/>
      <c r="V10" s="28"/>
    </row>
    <row r="11" spans="1:32" s="29" customFormat="1" ht="19.5" customHeight="1">
      <c r="A11" s="872"/>
      <c r="B11" s="802" t="s">
        <v>88</v>
      </c>
      <c r="C11" s="802"/>
      <c r="D11" s="802"/>
      <c r="E11" s="802"/>
      <c r="F11" s="802"/>
      <c r="G11" s="802"/>
      <c r="H11" s="802"/>
      <c r="I11" s="802"/>
      <c r="J11" s="802"/>
      <c r="K11" s="802"/>
      <c r="L11" s="802"/>
      <c r="M11" s="802"/>
      <c r="N11" s="802"/>
      <c r="O11" s="802"/>
      <c r="P11" s="802"/>
      <c r="Q11" s="802"/>
      <c r="R11" s="802"/>
      <c r="S11" s="802"/>
      <c r="T11" s="802"/>
      <c r="U11" s="802"/>
      <c r="V11" s="802"/>
    </row>
    <row r="12" spans="1:32" s="29" customFormat="1" ht="12" customHeight="1">
      <c r="A12" s="873"/>
      <c r="B12" s="28" t="s">
        <v>191</v>
      </c>
      <c r="C12" s="28"/>
      <c r="D12" s="28"/>
      <c r="E12" s="28"/>
      <c r="F12" s="28"/>
      <c r="G12" s="28"/>
      <c r="H12" s="28"/>
      <c r="I12" s="28"/>
      <c r="J12" s="28"/>
      <c r="K12" s="28"/>
      <c r="L12" s="28"/>
      <c r="M12" s="28"/>
      <c r="N12" s="28"/>
      <c r="O12" s="28"/>
      <c r="P12" s="28"/>
      <c r="Q12" s="28"/>
      <c r="R12" s="28"/>
      <c r="S12" s="28"/>
      <c r="T12" s="28"/>
      <c r="U12" s="28"/>
      <c r="V12" s="28"/>
    </row>
    <row r="13" spans="1:32" s="29" customFormat="1" ht="20.25" customHeight="1">
      <c r="A13" s="40" t="s">
        <v>185</v>
      </c>
      <c r="B13" s="40" t="s">
        <v>183</v>
      </c>
      <c r="C13" s="806" t="s">
        <v>89</v>
      </c>
      <c r="D13" s="807"/>
      <c r="E13" s="805" t="s">
        <v>90</v>
      </c>
      <c r="F13" s="805"/>
      <c r="G13" s="310" t="s">
        <v>91</v>
      </c>
      <c r="H13" s="805" t="s">
        <v>92</v>
      </c>
      <c r="I13" s="805"/>
      <c r="J13" s="805"/>
      <c r="K13" s="805" t="s">
        <v>288</v>
      </c>
      <c r="L13" s="805"/>
      <c r="M13" s="805"/>
      <c r="N13" s="806" t="s">
        <v>600</v>
      </c>
      <c r="O13" s="807"/>
      <c r="P13" s="805" t="s">
        <v>93</v>
      </c>
      <c r="Q13" s="805"/>
      <c r="R13" s="805"/>
      <c r="S13" s="40" t="s">
        <v>94</v>
      </c>
      <c r="T13" s="805" t="s">
        <v>95</v>
      </c>
      <c r="U13" s="805"/>
      <c r="V13" s="805"/>
      <c r="W13" s="28"/>
      <c r="AF13" s="28" t="s">
        <v>591</v>
      </c>
    </row>
    <row r="14" spans="1:32" s="29" customFormat="1" ht="20.25" customHeight="1">
      <c r="A14" s="161"/>
      <c r="B14" s="41">
        <v>1</v>
      </c>
      <c r="C14" s="815" t="str">
        <f>IF(ISERROR(VLOOKUP(A14,【入力用】個人登録票!$A$21:$P$50,2,FALSE)),"",VLOOKUP(A14,【入力用】個人登録票!$A$21:$P$50,2,FALSE)) &amp; IF(ISERROR(VLOOKUP(A14,【入力用】個人登録票!$A$59:$P$127,2,FALSE)),"",VLOOKUP(A14,【入力用】個人登録票!$A$59:$P$127,2,FALSE))</f>
        <v/>
      </c>
      <c r="D14" s="816"/>
      <c r="E14" s="830" t="str">
        <f>IF(ISERROR(VLOOKUP(A14,【入力用】個人登録票!$A$21:$P$50,13,FALSE)),"",VLOOKUP(A14,【入力用】個人登録票!$A$21:$P$50,13,FALSE)) &amp; IF(ISERROR(VLOOKUP(A14,【入力用】個人登録票!$A$59:$P$127,13,FALSE)),"",VLOOKUP(A14,【入力用】個人登録票!$A$59:$P$127,13,FALSE))</f>
        <v/>
      </c>
      <c r="F14" s="831"/>
      <c r="G14" s="309" t="str">
        <f>IF(ISERROR(VLOOKUP(A14,【入力用】個人登録票!$A$21:$P$50,15,FALSE)),"",VLOOKUP(A14,【入力用】個人登録票!$A$21:$P$50,15,FALSE)) &amp; IF(ISERROR(VLOOKUP(A14,【入力用】個人登録票!$A$59:$P$127,15,FALSE)),"",VLOOKUP(A14,【入力用】個人登録票!$A$59:$P$127,15,FALSE))</f>
        <v/>
      </c>
      <c r="H14" s="832" t="str">
        <f>IF(ISERROR(VLOOKUP(A14,【入力用】個人登録票!$A$21:$P$50,5,FALSE)),"",VLOOKUP(A14,【入力用】個人登録票!$A$21:$P$50,5,FALSE)) &amp; IF(ISERROR(VLOOKUP(A14,【入力用】個人登録票!$A$59:$P$127,5,FALSE)),"",VLOOKUP(A14,【入力用】個人登録票!$A$59:$P$127,5,FALSE))</f>
        <v/>
      </c>
      <c r="I14" s="833"/>
      <c r="J14" s="834"/>
      <c r="K14" s="832" t="str">
        <f>IF(ISERROR(VLOOKUP(A14,【入力用】個人登録票!$A$21:$P$50,6,FALSE)),"",VLOOKUP(A14,【入力用】個人登録票!$A$21:$P$50,6,FALSE)) &amp; IF(ISERROR(VLOOKUP(A14,【入力用】個人登録票!$A$59:$P$127,6,FALSE)),"",VLOOKUP(A14,【入力用】個人登録票!$A$59:$P$127,6,FALSE))</f>
        <v/>
      </c>
      <c r="L14" s="833"/>
      <c r="M14" s="834"/>
      <c r="N14" s="794"/>
      <c r="O14" s="795"/>
      <c r="P14" s="835" t="str">
        <f>IF(ISERROR(VLOOKUP(A14,【入力用】個人登録票!$A$21:$P$50,8,FALSE)),"",VLOOKUP(A14,【入力用】個人登録票!$A$21:$P$50,8,FALSE)) &amp; IF(ISERROR(VLOOKUP(A14,【入力用】個人登録票!$A$59:$P$127,8,FALSE)),"",VLOOKUP(A14,【入力用】個人登録票!$A$59:$P$127,8,FALSE))</f>
        <v/>
      </c>
      <c r="Q14" s="836"/>
      <c r="R14" s="837"/>
      <c r="S14" s="176" t="str">
        <f>IF(ISERROR(VLOOKUP(A14,【入力用】個人登録票!$A$21:$P$50,3,FALSE)),"",VLOOKUP(A14,【入力用】個人登録票!$A$21:$P$50,3,FALSE)) &amp; IF(ISERROR(VLOOKUP(A14,【入力用】個人登録票!$A$59:$P$127,3,FALSE)),"",VLOOKUP(A14,【入力用】個人登録票!$A$59:$P$127,3,FALSE))</f>
        <v/>
      </c>
      <c r="T14" s="868" t="str">
        <f>IF(ISERROR(VLOOKUP(A14,【入力用】個人登録票!$A$21:$P$50,9,FALSE)),"",VLOOKUP(A14,【入力用】個人登録票!$A$21:$P$50,9,FALSE) &amp; "・" &amp; IF(ISERROR(VLOOKUP(A14,【入力用】個人登録票!$A$21:$P$50,10,FALSE)),"",VLOOKUP(A14,【入力用】個人登録票!$A$21:$P$50,10,FALSE))) &amp; IF(ISERROR(VLOOKUP(A14,【入力用】個人登録票!$A$59:$P$127,9,FALSE)),"",VLOOKUP(A14,【入力用】個人登録票!$A$59:$P$127,9,FALSE) &amp; "・" &amp; IF(ISERROR(VLOOKUP(A14,【入力用】個人登録票!$A$59:$P$127,10,FALSE)),"",VLOOKUP(A14,【入力用】個人登録票!$A$59:$P$127,10,FALSE)))</f>
        <v/>
      </c>
      <c r="U14" s="869"/>
      <c r="V14" s="870"/>
      <c r="W14" s="26" t="s">
        <v>287</v>
      </c>
      <c r="AE14" s="31"/>
      <c r="AF14" s="28" t="s">
        <v>592</v>
      </c>
    </row>
    <row r="15" spans="1:32" s="29" customFormat="1" ht="20.25" customHeight="1">
      <c r="A15" s="162"/>
      <c r="B15" s="42">
        <v>2</v>
      </c>
      <c r="C15" s="817" t="str">
        <f>IF(ISERROR(VLOOKUP(A15,【入力用】個人登録票!$A$21:$P$50,2,FALSE)),"",VLOOKUP(A15,【入力用】個人登録票!$A$21:$P$50,2,FALSE)) &amp; IF(ISERROR(VLOOKUP(A15,【入力用】個人登録票!$A$59:$P$127,2,FALSE)),"",VLOOKUP(A15,【入力用】個人登録票!$A$59:$P$127,2,FALSE))</f>
        <v/>
      </c>
      <c r="D15" s="818"/>
      <c r="E15" s="819" t="str">
        <f>IF(ISERROR(VLOOKUP(A15,【入力用】個人登録票!$A$21:$P$50,13,FALSE)),"",VLOOKUP(A15,【入力用】個人登録票!$A$21:$P$50,13,FALSE)) &amp; IF(ISERROR(VLOOKUP(A15,【入力用】個人登録票!$A$59:$P$127,13,FALSE)),"",VLOOKUP(A15,【入力用】個人登録票!$A$59:$P$127,13,FALSE))</f>
        <v/>
      </c>
      <c r="F15" s="820"/>
      <c r="G15" s="311" t="str">
        <f>IF(ISERROR(VLOOKUP(A15,【入力用】個人登録票!$A$21:$P$50,15,FALSE)),"",VLOOKUP(A15,【入力用】個人登録票!$A$21:$P$50,15,FALSE)) &amp; IF(ISERROR(VLOOKUP(A15,【入力用】個人登録票!$A$59:$P$127,15,FALSE)),"",VLOOKUP(A15,【入力用】個人登録票!$A$59:$P$127,15,FALSE))</f>
        <v/>
      </c>
      <c r="H15" s="821" t="str">
        <f>IF(ISERROR(VLOOKUP(A15,【入力用】個人登録票!$A$21:$P$50,5,FALSE)),"",VLOOKUP(A15,【入力用】個人登録票!$A$21:$P$50,5,FALSE)) &amp; IF(ISERROR(VLOOKUP(A15,【入力用】個人登録票!$A$59:$P$127,5,FALSE)),"",VLOOKUP(A15,【入力用】個人登録票!$A$59:$P$127,5,FALSE))</f>
        <v/>
      </c>
      <c r="I15" s="822"/>
      <c r="J15" s="823"/>
      <c r="K15" s="821" t="str">
        <f>IF(ISERROR(VLOOKUP(A15,【入力用】個人登録票!$A$21:$P$50,6,FALSE)),"",VLOOKUP(A15,【入力用】個人登録票!$A$21:$P$50,6,FALSE)) &amp; IF(ISERROR(VLOOKUP(A15,【入力用】個人登録票!$A$59:$P$127,6,FALSE)),"",VLOOKUP(A15,【入力用】個人登録票!$A$59:$P$127,6,FALSE))</f>
        <v/>
      </c>
      <c r="L15" s="822"/>
      <c r="M15" s="823"/>
      <c r="N15" s="790"/>
      <c r="O15" s="791"/>
      <c r="P15" s="824" t="str">
        <f>IF(ISERROR(VLOOKUP(A15,【入力用】個人登録票!$A$21:$P$50,8,FALSE)),"",VLOOKUP(A15,【入力用】個人登録票!$A$21:$P$50,8,FALSE)) &amp; IF(ISERROR(VLOOKUP(A15,【入力用】個人登録票!$A$59:$P$127,8,FALSE)),"",VLOOKUP(A15,【入力用】個人登録票!$A$59:$P$127,8,FALSE))</f>
        <v/>
      </c>
      <c r="Q15" s="825"/>
      <c r="R15" s="826"/>
      <c r="S15" s="177" t="str">
        <f>IF(ISERROR(VLOOKUP(A15,【入力用】個人登録票!$A$21:$P$50,3,FALSE)),"",VLOOKUP(A15,【入力用】個人登録票!$A$21:$P$50,3,FALSE)) &amp; IF(ISERROR(VLOOKUP(A15,【入力用】個人登録票!$A$59:$P$127,3,FALSE)),"",VLOOKUP(A15,【入力用】個人登録票!$A$59:$P$127,3,FALSE))</f>
        <v/>
      </c>
      <c r="T15" s="827" t="str">
        <f>IF(ISERROR(VLOOKUP(A15,【入力用】個人登録票!$A$21:$P$50,9,FALSE)),"",VLOOKUP(A15,【入力用】個人登録票!$A$21:$P$50,9,FALSE) &amp; "・" &amp; IF(ISERROR(VLOOKUP(A15,【入力用】個人登録票!$A$21:$P$50,10,FALSE)),"",VLOOKUP(A15,【入力用】個人登録票!$A$21:$P$50,10,FALSE))) &amp; IF(ISERROR(VLOOKUP(A15,【入力用】個人登録票!$A$59:$P$127,9,FALSE)),"",VLOOKUP(A15,【入力用】個人登録票!$A$59:$P$127,9,FALSE) &amp; "・" &amp; IF(ISERROR(VLOOKUP(A15,【入力用】個人登録票!$A$59:$P$127,10,FALSE)),"",VLOOKUP(A15,【入力用】個人登録票!$A$59:$P$127,10,FALSE)))</f>
        <v/>
      </c>
      <c r="U15" s="828"/>
      <c r="V15" s="829"/>
      <c r="W15" s="21" t="s">
        <v>465</v>
      </c>
      <c r="AE15" s="31"/>
      <c r="AF15" s="28" t="s">
        <v>593</v>
      </c>
    </row>
    <row r="16" spans="1:32" s="29" customFormat="1" ht="20.25" customHeight="1">
      <c r="A16" s="162"/>
      <c r="B16" s="42">
        <v>3</v>
      </c>
      <c r="C16" s="817" t="str">
        <f>IF(ISERROR(VLOOKUP(A16,【入力用】個人登録票!$A$21:$P$50,2,FALSE)),"",VLOOKUP(A16,【入力用】個人登録票!$A$21:$P$50,2,FALSE)) &amp; IF(ISERROR(VLOOKUP(A16,【入力用】個人登録票!$A$59:$P$127,2,FALSE)),"",VLOOKUP(A16,【入力用】個人登録票!$A$59:$P$127,2,FALSE))</f>
        <v/>
      </c>
      <c r="D16" s="818"/>
      <c r="E16" s="819" t="str">
        <f>IF(ISERROR(VLOOKUP(A16,【入力用】個人登録票!$A$21:$P$50,13,FALSE)),"",VLOOKUP(A16,【入力用】個人登録票!$A$21:$P$50,13,FALSE)) &amp; IF(ISERROR(VLOOKUP(A16,【入力用】個人登録票!$A$59:$P$127,13,FALSE)),"",VLOOKUP(A16,【入力用】個人登録票!$A$59:$P$127,13,FALSE))</f>
        <v/>
      </c>
      <c r="F16" s="820"/>
      <c r="G16" s="311" t="str">
        <f>IF(ISERROR(VLOOKUP(A16,【入力用】個人登録票!$A$21:$P$50,15,FALSE)),"",VLOOKUP(A16,【入力用】個人登録票!$A$21:$P$50,15,FALSE)) &amp; IF(ISERROR(VLOOKUP(A16,【入力用】個人登録票!$A$59:$P$127,15,FALSE)),"",VLOOKUP(A16,【入力用】個人登録票!$A$59:$P$127,15,FALSE))</f>
        <v/>
      </c>
      <c r="H16" s="821" t="str">
        <f>IF(ISERROR(VLOOKUP(A16,【入力用】個人登録票!$A$21:$P$50,5,FALSE)),"",VLOOKUP(A16,【入力用】個人登録票!$A$21:$P$50,5,FALSE)) &amp; IF(ISERROR(VLOOKUP(A16,【入力用】個人登録票!$A$59:$P$127,5,FALSE)),"",VLOOKUP(A16,【入力用】個人登録票!$A$59:$P$127,5,FALSE))</f>
        <v/>
      </c>
      <c r="I16" s="822"/>
      <c r="J16" s="823"/>
      <c r="K16" s="821" t="str">
        <f>IF(ISERROR(VLOOKUP(A16,【入力用】個人登録票!$A$21:$P$50,6,FALSE)),"",VLOOKUP(A16,【入力用】個人登録票!$A$21:$P$50,6,FALSE)) &amp; IF(ISERROR(VLOOKUP(A16,【入力用】個人登録票!$A$59:$P$127,6,FALSE)),"",VLOOKUP(A16,【入力用】個人登録票!$A$59:$P$127,6,FALSE))</f>
        <v/>
      </c>
      <c r="L16" s="822"/>
      <c r="M16" s="823"/>
      <c r="N16" s="790"/>
      <c r="O16" s="791"/>
      <c r="P16" s="824" t="str">
        <f>IF(ISERROR(VLOOKUP(A16,【入力用】個人登録票!$A$21:$P$50,8,FALSE)),"",VLOOKUP(A16,【入力用】個人登録票!$A$21:$P$50,8,FALSE)) &amp; IF(ISERROR(VLOOKUP(A16,【入力用】個人登録票!$A$59:$P$127,8,FALSE)),"",VLOOKUP(A16,【入力用】個人登録票!$A$59:$P$127,8,FALSE))</f>
        <v/>
      </c>
      <c r="Q16" s="825"/>
      <c r="R16" s="826"/>
      <c r="S16" s="177" t="str">
        <f>IF(ISERROR(VLOOKUP(A16,【入力用】個人登録票!$A$21:$P$50,3,FALSE)),"",VLOOKUP(A16,【入力用】個人登録票!$A$21:$P$50,3,FALSE)) &amp; IF(ISERROR(VLOOKUP(A16,【入力用】個人登録票!$A$59:$P$127,3,FALSE)),"",VLOOKUP(A16,【入力用】個人登録票!$A$59:$P$127,3,FALSE))</f>
        <v/>
      </c>
      <c r="T16" s="827" t="str">
        <f>IF(ISERROR(VLOOKUP(A16,【入力用】個人登録票!$A$21:$P$50,9,FALSE)),"",VLOOKUP(A16,【入力用】個人登録票!$A$21:$P$50,9,FALSE) &amp; "・" &amp; IF(ISERROR(VLOOKUP(A16,【入力用】個人登録票!$A$21:$P$50,10,FALSE)),"",VLOOKUP(A16,【入力用】個人登録票!$A$21:$P$50,10,FALSE))) &amp; IF(ISERROR(VLOOKUP(A16,【入力用】個人登録票!$A$59:$P$127,9,FALSE)),"",VLOOKUP(A16,【入力用】個人登録票!$A$59:$P$127,9,FALSE) &amp; "・" &amp; IF(ISERROR(VLOOKUP(A16,【入力用】個人登録票!$A$59:$P$127,10,FALSE)),"",VLOOKUP(A16,【入力用】個人登録票!$A$59:$P$127,10,FALSE)))</f>
        <v/>
      </c>
      <c r="U16" s="828"/>
      <c r="V16" s="829"/>
      <c r="W16" s="28"/>
      <c r="AE16" s="31"/>
      <c r="AF16" s="28" t="s">
        <v>594</v>
      </c>
    </row>
    <row r="17" spans="1:40" s="29" customFormat="1" ht="20.25" customHeight="1">
      <c r="A17" s="162"/>
      <c r="B17" s="42">
        <v>4</v>
      </c>
      <c r="C17" s="817" t="str">
        <f>IF(ISERROR(VLOOKUP(A17,【入力用】個人登録票!$A$21:$P$50,2,FALSE)),"",VLOOKUP(A17,【入力用】個人登録票!$A$21:$P$50,2,FALSE)) &amp; IF(ISERROR(VLOOKUP(A17,【入力用】個人登録票!$A$59:$P$127,2,FALSE)),"",VLOOKUP(A17,【入力用】個人登録票!$A$59:$P$127,2,FALSE))</f>
        <v/>
      </c>
      <c r="D17" s="818"/>
      <c r="E17" s="819" t="str">
        <f>IF(ISERROR(VLOOKUP(A17,【入力用】個人登録票!$A$21:$P$50,13,FALSE)),"",VLOOKUP(A17,【入力用】個人登録票!$A$21:$P$50,13,FALSE)) &amp; IF(ISERROR(VLOOKUP(A17,【入力用】個人登録票!$A$59:$P$127,13,FALSE)),"",VLOOKUP(A17,【入力用】個人登録票!$A$59:$P$127,13,FALSE))</f>
        <v/>
      </c>
      <c r="F17" s="820"/>
      <c r="G17" s="311" t="str">
        <f>IF(ISERROR(VLOOKUP(A17,【入力用】個人登録票!$A$21:$P$50,15,FALSE)),"",VLOOKUP(A17,【入力用】個人登録票!$A$21:$P$50,15,FALSE)) &amp; IF(ISERROR(VLOOKUP(A17,【入力用】個人登録票!$A$59:$P$127,15,FALSE)),"",VLOOKUP(A17,【入力用】個人登録票!$A$59:$P$127,15,FALSE))</f>
        <v/>
      </c>
      <c r="H17" s="821" t="str">
        <f>IF(ISERROR(VLOOKUP(A17,【入力用】個人登録票!$A$21:$P$50,5,FALSE)),"",VLOOKUP(A17,【入力用】個人登録票!$A$21:$P$50,5,FALSE)) &amp; IF(ISERROR(VLOOKUP(A17,【入力用】個人登録票!$A$59:$P$127,5,FALSE)),"",VLOOKUP(A17,【入力用】個人登録票!$A$59:$P$127,5,FALSE))</f>
        <v/>
      </c>
      <c r="I17" s="822"/>
      <c r="J17" s="823"/>
      <c r="K17" s="821" t="str">
        <f>IF(ISERROR(VLOOKUP(A17,【入力用】個人登録票!$A$21:$P$50,6,FALSE)),"",VLOOKUP(A17,【入力用】個人登録票!$A$21:$P$50,6,FALSE)) &amp; IF(ISERROR(VLOOKUP(A17,【入力用】個人登録票!$A$59:$P$127,6,FALSE)),"",VLOOKUP(A17,【入力用】個人登録票!$A$59:$P$127,6,FALSE))</f>
        <v/>
      </c>
      <c r="L17" s="822"/>
      <c r="M17" s="823"/>
      <c r="N17" s="790"/>
      <c r="O17" s="791"/>
      <c r="P17" s="824" t="str">
        <f>IF(ISERROR(VLOOKUP(A17,【入力用】個人登録票!$A$21:$P$50,8,FALSE)),"",VLOOKUP(A17,【入力用】個人登録票!$A$21:$P$50,8,FALSE)) &amp; IF(ISERROR(VLOOKUP(A17,【入力用】個人登録票!$A$59:$P$127,8,FALSE)),"",VLOOKUP(A17,【入力用】個人登録票!$A$59:$P$127,8,FALSE))</f>
        <v/>
      </c>
      <c r="Q17" s="825"/>
      <c r="R17" s="826"/>
      <c r="S17" s="177" t="str">
        <f>IF(ISERROR(VLOOKUP(A17,【入力用】個人登録票!$A$21:$P$50,3,FALSE)),"",VLOOKUP(A17,【入力用】個人登録票!$A$21:$P$50,3,FALSE)) &amp; IF(ISERROR(VLOOKUP(A17,【入力用】個人登録票!$A$59:$P$127,3,FALSE)),"",VLOOKUP(A17,【入力用】個人登録票!$A$59:$P$127,3,FALSE))</f>
        <v/>
      </c>
      <c r="T17" s="827" t="str">
        <f>IF(ISERROR(VLOOKUP(A17,【入力用】個人登録票!$A$21:$P$50,9,FALSE)),"",VLOOKUP(A17,【入力用】個人登録票!$A$21:$P$50,9,FALSE) &amp; "・" &amp; IF(ISERROR(VLOOKUP(A17,【入力用】個人登録票!$A$21:$P$50,10,FALSE)),"",VLOOKUP(A17,【入力用】個人登録票!$A$21:$P$50,10,FALSE))) &amp; IF(ISERROR(VLOOKUP(A17,【入力用】個人登録票!$A$59:$P$127,9,FALSE)),"",VLOOKUP(A17,【入力用】個人登録票!$A$59:$P$127,9,FALSE) &amp; "・" &amp; IF(ISERROR(VLOOKUP(A17,【入力用】個人登録票!$A$59:$P$127,10,FALSE)),"",VLOOKUP(A17,【入力用】個人登録票!$A$59:$P$127,10,FALSE)))</f>
        <v/>
      </c>
      <c r="U17" s="828"/>
      <c r="V17" s="829"/>
      <c r="W17" s="28"/>
      <c r="AE17" s="31"/>
      <c r="AF17" s="28" t="s">
        <v>595</v>
      </c>
    </row>
    <row r="18" spans="1:40" s="29" customFormat="1" ht="20.25" customHeight="1">
      <c r="A18" s="162"/>
      <c r="B18" s="42">
        <v>5</v>
      </c>
      <c r="C18" s="817" t="str">
        <f>IF(ISERROR(VLOOKUP(A18,【入力用】個人登録票!$A$21:$P$50,2,FALSE)),"",VLOOKUP(A18,【入力用】個人登録票!$A$21:$P$50,2,FALSE)) &amp; IF(ISERROR(VLOOKUP(A18,【入力用】個人登録票!$A$59:$P$127,2,FALSE)),"",VLOOKUP(A18,【入力用】個人登録票!$A$59:$P$127,2,FALSE))</f>
        <v/>
      </c>
      <c r="D18" s="818"/>
      <c r="E18" s="819" t="str">
        <f>IF(ISERROR(VLOOKUP(A18,【入力用】個人登録票!$A$21:$P$50,13,FALSE)),"",VLOOKUP(A18,【入力用】個人登録票!$A$21:$P$50,13,FALSE)) &amp; IF(ISERROR(VLOOKUP(A18,【入力用】個人登録票!$A$59:$P$127,13,FALSE)),"",VLOOKUP(A18,【入力用】個人登録票!$A$59:$P$127,13,FALSE))</f>
        <v/>
      </c>
      <c r="F18" s="820"/>
      <c r="G18" s="311" t="str">
        <f>IF(ISERROR(VLOOKUP(A18,【入力用】個人登録票!$A$21:$P$50,15,FALSE)),"",VLOOKUP(A18,【入力用】個人登録票!$A$21:$P$50,15,FALSE)) &amp; IF(ISERROR(VLOOKUP(A18,【入力用】個人登録票!$A$59:$P$127,15,FALSE)),"",VLOOKUP(A18,【入力用】個人登録票!$A$59:$P$127,15,FALSE))</f>
        <v/>
      </c>
      <c r="H18" s="821" t="str">
        <f>IF(ISERROR(VLOOKUP(A18,【入力用】個人登録票!$A$21:$P$50,5,FALSE)),"",VLOOKUP(A18,【入力用】個人登録票!$A$21:$P$50,5,FALSE)) &amp; IF(ISERROR(VLOOKUP(A18,【入力用】個人登録票!$A$59:$P$127,5,FALSE)),"",VLOOKUP(A18,【入力用】個人登録票!$A$59:$P$127,5,FALSE))</f>
        <v/>
      </c>
      <c r="I18" s="822"/>
      <c r="J18" s="823"/>
      <c r="K18" s="821" t="str">
        <f>IF(ISERROR(VLOOKUP(A18,【入力用】個人登録票!$A$21:$P$50,6,FALSE)),"",VLOOKUP(A18,【入力用】個人登録票!$A$21:$P$50,6,FALSE)) &amp; IF(ISERROR(VLOOKUP(A18,【入力用】個人登録票!$A$59:$P$127,6,FALSE)),"",VLOOKUP(A18,【入力用】個人登録票!$A$59:$P$127,6,FALSE))</f>
        <v/>
      </c>
      <c r="L18" s="822"/>
      <c r="M18" s="823"/>
      <c r="N18" s="790"/>
      <c r="O18" s="791"/>
      <c r="P18" s="824" t="str">
        <f>IF(ISERROR(VLOOKUP(A18,【入力用】個人登録票!$A$21:$P$50,8,FALSE)),"",VLOOKUP(A18,【入力用】個人登録票!$A$21:$P$50,8,FALSE)) &amp; IF(ISERROR(VLOOKUP(A18,【入力用】個人登録票!$A$59:$P$127,8,FALSE)),"",VLOOKUP(A18,【入力用】個人登録票!$A$59:$P$127,8,FALSE))</f>
        <v/>
      </c>
      <c r="Q18" s="825"/>
      <c r="R18" s="826"/>
      <c r="S18" s="177" t="str">
        <f>IF(ISERROR(VLOOKUP(A18,【入力用】個人登録票!$A$21:$P$50,3,FALSE)),"",VLOOKUP(A18,【入力用】個人登録票!$A$21:$P$50,3,FALSE)) &amp; IF(ISERROR(VLOOKUP(A18,【入力用】個人登録票!$A$59:$P$127,3,FALSE)),"",VLOOKUP(A18,【入力用】個人登録票!$A$59:$P$127,3,FALSE))</f>
        <v/>
      </c>
      <c r="T18" s="827" t="str">
        <f>IF(ISERROR(VLOOKUP(A18,【入力用】個人登録票!$A$21:$P$50,9,FALSE)),"",VLOOKUP(A18,【入力用】個人登録票!$A$21:$P$50,9,FALSE) &amp; "・" &amp; IF(ISERROR(VLOOKUP(A18,【入力用】個人登録票!$A$21:$P$50,10,FALSE)),"",VLOOKUP(A18,【入力用】個人登録票!$A$21:$P$50,10,FALSE))) &amp; IF(ISERROR(VLOOKUP(A18,【入力用】個人登録票!$A$59:$P$127,9,FALSE)),"",VLOOKUP(A18,【入力用】個人登録票!$A$59:$P$127,9,FALSE) &amp; "・" &amp; IF(ISERROR(VLOOKUP(A18,【入力用】個人登録票!$A$59:$P$127,10,FALSE)),"",VLOOKUP(A18,【入力用】個人登録票!$A$59:$P$127,10,FALSE)))</f>
        <v/>
      </c>
      <c r="U18" s="828"/>
      <c r="V18" s="829"/>
      <c r="W18" s="28"/>
      <c r="AE18" s="31"/>
      <c r="AF18" s="28" t="s">
        <v>596</v>
      </c>
    </row>
    <row r="19" spans="1:40" s="29" customFormat="1" ht="20.25" customHeight="1">
      <c r="A19" s="162"/>
      <c r="B19" s="42">
        <v>6</v>
      </c>
      <c r="C19" s="817" t="str">
        <f>IF(ISERROR(VLOOKUP(A19,【入力用】個人登録票!$A$21:$P$50,2,FALSE)),"",VLOOKUP(A19,【入力用】個人登録票!$A$21:$P$50,2,FALSE)) &amp; IF(ISERROR(VLOOKUP(A19,【入力用】個人登録票!$A$59:$P$127,2,FALSE)),"",VLOOKUP(A19,【入力用】個人登録票!$A$59:$P$127,2,FALSE))</f>
        <v/>
      </c>
      <c r="D19" s="818"/>
      <c r="E19" s="819" t="str">
        <f>IF(ISERROR(VLOOKUP(A19,【入力用】個人登録票!$A$21:$P$50,13,FALSE)),"",VLOOKUP(A19,【入力用】個人登録票!$A$21:$P$50,13,FALSE)) &amp; IF(ISERROR(VLOOKUP(A19,【入力用】個人登録票!$A$59:$P$127,13,FALSE)),"",VLOOKUP(A19,【入力用】個人登録票!$A$59:$P$127,13,FALSE))</f>
        <v/>
      </c>
      <c r="F19" s="820"/>
      <c r="G19" s="311" t="str">
        <f>IF(ISERROR(VLOOKUP(A19,【入力用】個人登録票!$A$21:$P$50,15,FALSE)),"",VLOOKUP(A19,【入力用】個人登録票!$A$21:$P$50,15,FALSE)) &amp; IF(ISERROR(VLOOKUP(A19,【入力用】個人登録票!$A$59:$P$127,15,FALSE)),"",VLOOKUP(A19,【入力用】個人登録票!$A$59:$P$127,15,FALSE))</f>
        <v/>
      </c>
      <c r="H19" s="821" t="str">
        <f>IF(ISERROR(VLOOKUP(A19,【入力用】個人登録票!$A$21:$P$50,5,FALSE)),"",VLOOKUP(A19,【入力用】個人登録票!$A$21:$P$50,5,FALSE)) &amp; IF(ISERROR(VLOOKUP(A19,【入力用】個人登録票!$A$59:$P$127,5,FALSE)),"",VLOOKUP(A19,【入力用】個人登録票!$A$59:$P$127,5,FALSE))</f>
        <v/>
      </c>
      <c r="I19" s="822"/>
      <c r="J19" s="823"/>
      <c r="K19" s="821" t="str">
        <f>IF(ISERROR(VLOOKUP(A19,【入力用】個人登録票!$A$21:$P$50,6,FALSE)),"",VLOOKUP(A19,【入力用】個人登録票!$A$21:$P$50,6,FALSE)) &amp; IF(ISERROR(VLOOKUP(A19,【入力用】個人登録票!$A$59:$P$127,6,FALSE)),"",VLOOKUP(A19,【入力用】個人登録票!$A$59:$P$127,6,FALSE))</f>
        <v/>
      </c>
      <c r="L19" s="822"/>
      <c r="M19" s="823"/>
      <c r="N19" s="790"/>
      <c r="O19" s="791"/>
      <c r="P19" s="824" t="str">
        <f>IF(ISERROR(VLOOKUP(A19,【入力用】個人登録票!$A$21:$P$50,8,FALSE)),"",VLOOKUP(A19,【入力用】個人登録票!$A$21:$P$50,8,FALSE)) &amp; IF(ISERROR(VLOOKUP(A19,【入力用】個人登録票!$A$59:$P$127,8,FALSE)),"",VLOOKUP(A19,【入力用】個人登録票!$A$59:$P$127,8,FALSE))</f>
        <v/>
      </c>
      <c r="Q19" s="825"/>
      <c r="R19" s="826"/>
      <c r="S19" s="177" t="str">
        <f>IF(ISERROR(VLOOKUP(A19,【入力用】個人登録票!$A$21:$P$50,3,FALSE)),"",VLOOKUP(A19,【入力用】個人登録票!$A$21:$P$50,3,FALSE)) &amp; IF(ISERROR(VLOOKUP(A19,【入力用】個人登録票!$A$59:$P$127,3,FALSE)),"",VLOOKUP(A19,【入力用】個人登録票!$A$59:$P$127,3,FALSE))</f>
        <v/>
      </c>
      <c r="T19" s="827" t="str">
        <f>IF(ISERROR(VLOOKUP(A19,【入力用】個人登録票!$A$21:$P$50,9,FALSE)),"",VLOOKUP(A19,【入力用】個人登録票!$A$21:$P$50,9,FALSE) &amp; "・" &amp; IF(ISERROR(VLOOKUP(A19,【入力用】個人登録票!$A$21:$P$50,10,FALSE)),"",VLOOKUP(A19,【入力用】個人登録票!$A$21:$P$50,10,FALSE))) &amp; IF(ISERROR(VLOOKUP(A19,【入力用】個人登録票!$A$59:$P$127,9,FALSE)),"",VLOOKUP(A19,【入力用】個人登録票!$A$59:$P$127,9,FALSE) &amp; "・" &amp; IF(ISERROR(VLOOKUP(A19,【入力用】個人登録票!$A$59:$P$127,10,FALSE)),"",VLOOKUP(A19,【入力用】個人登録票!$A$59:$P$127,10,FALSE)))</f>
        <v/>
      </c>
      <c r="U19" s="828"/>
      <c r="V19" s="829"/>
      <c r="W19" s="28"/>
      <c r="AE19" s="31"/>
      <c r="AF19" s="118"/>
      <c r="AG19" s="115"/>
      <c r="AH19" s="115"/>
      <c r="AI19" s="115"/>
      <c r="AJ19" s="115"/>
      <c r="AK19" s="115"/>
      <c r="AL19" s="115"/>
      <c r="AM19" s="115"/>
      <c r="AN19" s="116"/>
    </row>
    <row r="20" spans="1:40" s="29" customFormat="1" ht="20.25" customHeight="1">
      <c r="A20" s="162"/>
      <c r="B20" s="42">
        <v>7</v>
      </c>
      <c r="C20" s="817" t="str">
        <f>IF(ISERROR(VLOOKUP(A20,【入力用】個人登録票!$A$21:$P$50,2,FALSE)),"",VLOOKUP(A20,【入力用】個人登録票!$A$21:$P$50,2,FALSE)) &amp; IF(ISERROR(VLOOKUP(A20,【入力用】個人登録票!$A$59:$P$127,2,FALSE)),"",VLOOKUP(A20,【入力用】個人登録票!$A$59:$P$127,2,FALSE))</f>
        <v/>
      </c>
      <c r="D20" s="818"/>
      <c r="E20" s="819" t="str">
        <f>IF(ISERROR(VLOOKUP(A20,【入力用】個人登録票!$A$21:$P$50,13,FALSE)),"",VLOOKUP(A20,【入力用】個人登録票!$A$21:$P$50,13,FALSE)) &amp; IF(ISERROR(VLOOKUP(A20,【入力用】個人登録票!$A$59:$P$127,13,FALSE)),"",VLOOKUP(A20,【入力用】個人登録票!$A$59:$P$127,13,FALSE))</f>
        <v/>
      </c>
      <c r="F20" s="820"/>
      <c r="G20" s="311" t="str">
        <f>IF(ISERROR(VLOOKUP(A20,【入力用】個人登録票!$A$21:$P$50,15,FALSE)),"",VLOOKUP(A20,【入力用】個人登録票!$A$21:$P$50,15,FALSE)) &amp; IF(ISERROR(VLOOKUP(A20,【入力用】個人登録票!$A$59:$P$127,15,FALSE)),"",VLOOKUP(A20,【入力用】個人登録票!$A$59:$P$127,15,FALSE))</f>
        <v/>
      </c>
      <c r="H20" s="821" t="str">
        <f>IF(ISERROR(VLOOKUP(A20,【入力用】個人登録票!$A$21:$P$50,5,FALSE)),"",VLOOKUP(A20,【入力用】個人登録票!$A$21:$P$50,5,FALSE)) &amp; IF(ISERROR(VLOOKUP(A20,【入力用】個人登録票!$A$59:$P$127,5,FALSE)),"",VLOOKUP(A20,【入力用】個人登録票!$A$59:$P$127,5,FALSE))</f>
        <v/>
      </c>
      <c r="I20" s="822"/>
      <c r="J20" s="823"/>
      <c r="K20" s="821" t="str">
        <f>IF(ISERROR(VLOOKUP(A20,【入力用】個人登録票!$A$21:$P$50,6,FALSE)),"",VLOOKUP(A20,【入力用】個人登録票!$A$21:$P$50,6,FALSE)) &amp; IF(ISERROR(VLOOKUP(A20,【入力用】個人登録票!$A$59:$P$127,6,FALSE)),"",VLOOKUP(A20,【入力用】個人登録票!$A$59:$P$127,6,FALSE))</f>
        <v/>
      </c>
      <c r="L20" s="822"/>
      <c r="M20" s="823"/>
      <c r="N20" s="790"/>
      <c r="O20" s="791"/>
      <c r="P20" s="824" t="str">
        <f>IF(ISERROR(VLOOKUP(A20,【入力用】個人登録票!$A$21:$P$50,8,FALSE)),"",VLOOKUP(A20,【入力用】個人登録票!$A$21:$P$50,8,FALSE)) &amp; IF(ISERROR(VLOOKUP(A20,【入力用】個人登録票!$A$59:$P$127,8,FALSE)),"",VLOOKUP(A20,【入力用】個人登録票!$A$59:$P$127,8,FALSE))</f>
        <v/>
      </c>
      <c r="Q20" s="825"/>
      <c r="R20" s="826"/>
      <c r="S20" s="177" t="str">
        <f>IF(ISERROR(VLOOKUP(A20,【入力用】個人登録票!$A$21:$P$50,3,FALSE)),"",VLOOKUP(A20,【入力用】個人登録票!$A$21:$P$50,3,FALSE)) &amp; IF(ISERROR(VLOOKUP(A20,【入力用】個人登録票!$A$59:$P$127,3,FALSE)),"",VLOOKUP(A20,【入力用】個人登録票!$A$59:$P$127,3,FALSE))</f>
        <v/>
      </c>
      <c r="T20" s="827" t="str">
        <f>IF(ISERROR(VLOOKUP(A20,【入力用】個人登録票!$A$21:$P$50,9,FALSE)),"",VLOOKUP(A20,【入力用】個人登録票!$A$21:$P$50,9,FALSE) &amp; "・" &amp; IF(ISERROR(VLOOKUP(A20,【入力用】個人登録票!$A$21:$P$50,10,FALSE)),"",VLOOKUP(A20,【入力用】個人登録票!$A$21:$P$50,10,FALSE))) &amp; IF(ISERROR(VLOOKUP(A20,【入力用】個人登録票!$A$59:$P$127,9,FALSE)),"",VLOOKUP(A20,【入力用】個人登録票!$A$59:$P$127,9,FALSE) &amp; "・" &amp; IF(ISERROR(VLOOKUP(A20,【入力用】個人登録票!$A$59:$P$127,10,FALSE)),"",VLOOKUP(A20,【入力用】個人登録票!$A$59:$P$127,10,FALSE)))</f>
        <v/>
      </c>
      <c r="U20" s="828"/>
      <c r="V20" s="829"/>
      <c r="W20" s="28"/>
      <c r="AE20" s="31"/>
      <c r="AF20" s="118"/>
      <c r="AG20" s="115"/>
      <c r="AH20" s="115"/>
      <c r="AI20" s="115"/>
      <c r="AJ20" s="115"/>
      <c r="AK20" s="115"/>
      <c r="AL20" s="115"/>
      <c r="AM20" s="115"/>
      <c r="AN20" s="116"/>
    </row>
    <row r="21" spans="1:40" s="29" customFormat="1" ht="20.25" customHeight="1">
      <c r="A21" s="162"/>
      <c r="B21" s="42">
        <v>8</v>
      </c>
      <c r="C21" s="817" t="str">
        <f>IF(ISERROR(VLOOKUP(A21,【入力用】個人登録票!$A$21:$P$50,2,FALSE)),"",VLOOKUP(A21,【入力用】個人登録票!$A$21:$P$50,2,FALSE)) &amp; IF(ISERROR(VLOOKUP(A21,【入力用】個人登録票!$A$59:$P$127,2,FALSE)),"",VLOOKUP(A21,【入力用】個人登録票!$A$59:$P$127,2,FALSE))</f>
        <v/>
      </c>
      <c r="D21" s="818"/>
      <c r="E21" s="819" t="str">
        <f>IF(ISERROR(VLOOKUP(A21,【入力用】個人登録票!$A$21:$P$50,13,FALSE)),"",VLOOKUP(A21,【入力用】個人登録票!$A$21:$P$50,13,FALSE)) &amp; IF(ISERROR(VLOOKUP(A21,【入力用】個人登録票!$A$59:$P$127,13,FALSE)),"",VLOOKUP(A21,【入力用】個人登録票!$A$59:$P$127,13,FALSE))</f>
        <v/>
      </c>
      <c r="F21" s="820"/>
      <c r="G21" s="311" t="str">
        <f>IF(ISERROR(VLOOKUP(A21,【入力用】個人登録票!$A$21:$P$50,15,FALSE)),"",VLOOKUP(A21,【入力用】個人登録票!$A$21:$P$50,15,FALSE)) &amp; IF(ISERROR(VLOOKUP(A21,【入力用】個人登録票!$A$59:$P$127,15,FALSE)),"",VLOOKUP(A21,【入力用】個人登録票!$A$59:$P$127,15,FALSE))</f>
        <v/>
      </c>
      <c r="H21" s="821" t="str">
        <f>IF(ISERROR(VLOOKUP(A21,【入力用】個人登録票!$A$21:$P$50,5,FALSE)),"",VLOOKUP(A21,【入力用】個人登録票!$A$21:$P$50,5,FALSE)) &amp; IF(ISERROR(VLOOKUP(A21,【入力用】個人登録票!$A$59:$P$127,5,FALSE)),"",VLOOKUP(A21,【入力用】個人登録票!$A$59:$P$127,5,FALSE))</f>
        <v/>
      </c>
      <c r="I21" s="822"/>
      <c r="J21" s="823"/>
      <c r="K21" s="821" t="str">
        <f>IF(ISERROR(VLOOKUP(A21,【入力用】個人登録票!$A$21:$P$50,6,FALSE)),"",VLOOKUP(A21,【入力用】個人登録票!$A$21:$P$50,6,FALSE)) &amp; IF(ISERROR(VLOOKUP(A21,【入力用】個人登録票!$A$59:$P$127,6,FALSE)),"",VLOOKUP(A21,【入力用】個人登録票!$A$59:$P$127,6,FALSE))</f>
        <v/>
      </c>
      <c r="L21" s="822"/>
      <c r="M21" s="823"/>
      <c r="N21" s="790"/>
      <c r="O21" s="791"/>
      <c r="P21" s="824" t="str">
        <f>IF(ISERROR(VLOOKUP(A21,【入力用】個人登録票!$A$21:$P$50,8,FALSE)),"",VLOOKUP(A21,【入力用】個人登録票!$A$21:$P$50,8,FALSE)) &amp; IF(ISERROR(VLOOKUP(A21,【入力用】個人登録票!$A$59:$P$127,8,FALSE)),"",VLOOKUP(A21,【入力用】個人登録票!$A$59:$P$127,8,FALSE))</f>
        <v/>
      </c>
      <c r="Q21" s="825"/>
      <c r="R21" s="826"/>
      <c r="S21" s="177" t="str">
        <f>IF(ISERROR(VLOOKUP(A21,【入力用】個人登録票!$A$21:$P$50,3,FALSE)),"",VLOOKUP(A21,【入力用】個人登録票!$A$21:$P$50,3,FALSE)) &amp; IF(ISERROR(VLOOKUP(A21,【入力用】個人登録票!$A$59:$P$127,3,FALSE)),"",VLOOKUP(A21,【入力用】個人登録票!$A$59:$P$127,3,FALSE))</f>
        <v/>
      </c>
      <c r="T21" s="827" t="str">
        <f>IF(ISERROR(VLOOKUP(A21,【入力用】個人登録票!$A$21:$P$50,9,FALSE)),"",VLOOKUP(A21,【入力用】個人登録票!$A$21:$P$50,9,FALSE) &amp; "・" &amp; IF(ISERROR(VLOOKUP(A21,【入力用】個人登録票!$A$21:$P$50,10,FALSE)),"",VLOOKUP(A21,【入力用】個人登録票!$A$21:$P$50,10,FALSE))) &amp; IF(ISERROR(VLOOKUP(A21,【入力用】個人登録票!$A$59:$P$127,9,FALSE)),"",VLOOKUP(A21,【入力用】個人登録票!$A$59:$P$127,9,FALSE) &amp; "・" &amp; IF(ISERROR(VLOOKUP(A21,【入力用】個人登録票!$A$59:$P$127,10,FALSE)),"",VLOOKUP(A21,【入力用】個人登録票!$A$59:$P$127,10,FALSE)))</f>
        <v/>
      </c>
      <c r="U21" s="828"/>
      <c r="V21" s="829"/>
      <c r="W21" s="28"/>
      <c r="AE21" s="31"/>
      <c r="AF21" s="118"/>
      <c r="AG21" s="113"/>
      <c r="AH21" s="113"/>
      <c r="AI21" s="113"/>
      <c r="AJ21" s="113"/>
      <c r="AK21" s="113"/>
      <c r="AL21" s="113"/>
      <c r="AM21" s="113"/>
      <c r="AN21" s="114"/>
    </row>
    <row r="22" spans="1:40" s="29" customFormat="1" ht="20.25" customHeight="1">
      <c r="A22" s="162"/>
      <c r="B22" s="42">
        <v>9</v>
      </c>
      <c r="C22" s="817" t="str">
        <f>IF(ISERROR(VLOOKUP(A22,【入力用】個人登録票!$A$21:$P$50,2,FALSE)),"",VLOOKUP(A22,【入力用】個人登録票!$A$21:$P$50,2,FALSE)) &amp; IF(ISERROR(VLOOKUP(A22,【入力用】個人登録票!$A$59:$P$127,2,FALSE)),"",VLOOKUP(A22,【入力用】個人登録票!$A$59:$P$127,2,FALSE))</f>
        <v/>
      </c>
      <c r="D22" s="818"/>
      <c r="E22" s="819" t="str">
        <f>IF(ISERROR(VLOOKUP(A22,【入力用】個人登録票!$A$21:$P$50,13,FALSE)),"",VLOOKUP(A22,【入力用】個人登録票!$A$21:$P$50,13,FALSE)) &amp; IF(ISERROR(VLOOKUP(A22,【入力用】個人登録票!$A$59:$P$127,13,FALSE)),"",VLOOKUP(A22,【入力用】個人登録票!$A$59:$P$127,13,FALSE))</f>
        <v/>
      </c>
      <c r="F22" s="820"/>
      <c r="G22" s="311" t="str">
        <f>IF(ISERROR(VLOOKUP(A22,【入力用】個人登録票!$A$21:$P$50,15,FALSE)),"",VLOOKUP(A22,【入力用】個人登録票!$A$21:$P$50,15,FALSE)) &amp; IF(ISERROR(VLOOKUP(A22,【入力用】個人登録票!$A$59:$P$127,15,FALSE)),"",VLOOKUP(A22,【入力用】個人登録票!$A$59:$P$127,15,FALSE))</f>
        <v/>
      </c>
      <c r="H22" s="821" t="str">
        <f>IF(ISERROR(VLOOKUP(A22,【入力用】個人登録票!$A$21:$P$50,5,FALSE)),"",VLOOKUP(A22,【入力用】個人登録票!$A$21:$P$50,5,FALSE)) &amp; IF(ISERROR(VLOOKUP(A22,【入力用】個人登録票!$A$59:$P$127,5,FALSE)),"",VLOOKUP(A22,【入力用】個人登録票!$A$59:$P$127,5,FALSE))</f>
        <v/>
      </c>
      <c r="I22" s="822"/>
      <c r="J22" s="823"/>
      <c r="K22" s="821" t="str">
        <f>IF(ISERROR(VLOOKUP(A22,【入力用】個人登録票!$A$21:$P$50,6,FALSE)),"",VLOOKUP(A22,【入力用】個人登録票!$A$21:$P$50,6,FALSE)) &amp; IF(ISERROR(VLOOKUP(A22,【入力用】個人登録票!$A$59:$P$127,6,FALSE)),"",VLOOKUP(A22,【入力用】個人登録票!$A$59:$P$127,6,FALSE))</f>
        <v/>
      </c>
      <c r="L22" s="822"/>
      <c r="M22" s="823"/>
      <c r="N22" s="790"/>
      <c r="O22" s="791"/>
      <c r="P22" s="824" t="str">
        <f>IF(ISERROR(VLOOKUP(A22,【入力用】個人登録票!$A$21:$P$50,8,FALSE)),"",VLOOKUP(A22,【入力用】個人登録票!$A$21:$P$50,8,FALSE)) &amp; IF(ISERROR(VLOOKUP(A22,【入力用】個人登録票!$A$59:$P$127,8,FALSE)),"",VLOOKUP(A22,【入力用】個人登録票!$A$59:$P$127,8,FALSE))</f>
        <v/>
      </c>
      <c r="Q22" s="825"/>
      <c r="R22" s="826"/>
      <c r="S22" s="177" t="str">
        <f>IF(ISERROR(VLOOKUP(A22,【入力用】個人登録票!$A$21:$P$50,3,FALSE)),"",VLOOKUP(A22,【入力用】個人登録票!$A$21:$P$50,3,FALSE)) &amp; IF(ISERROR(VLOOKUP(A22,【入力用】個人登録票!$A$59:$P$127,3,FALSE)),"",VLOOKUP(A22,【入力用】個人登録票!$A$59:$P$127,3,FALSE))</f>
        <v/>
      </c>
      <c r="T22" s="827" t="str">
        <f>IF(ISERROR(VLOOKUP(A22,【入力用】個人登録票!$A$21:$P$50,9,FALSE)),"",VLOOKUP(A22,【入力用】個人登録票!$A$21:$P$50,9,FALSE) &amp; "・" &amp; IF(ISERROR(VLOOKUP(A22,【入力用】個人登録票!$A$21:$P$50,10,FALSE)),"",VLOOKUP(A22,【入力用】個人登録票!$A$21:$P$50,10,FALSE))) &amp; IF(ISERROR(VLOOKUP(A22,【入力用】個人登録票!$A$59:$P$127,9,FALSE)),"",VLOOKUP(A22,【入力用】個人登録票!$A$59:$P$127,9,FALSE) &amp; "・" &amp; IF(ISERROR(VLOOKUP(A22,【入力用】個人登録票!$A$59:$P$127,10,FALSE)),"",VLOOKUP(A22,【入力用】個人登録票!$A$59:$P$127,10,FALSE)))</f>
        <v/>
      </c>
      <c r="U22" s="828"/>
      <c r="V22" s="829"/>
      <c r="W22" s="28"/>
      <c r="AE22" s="31"/>
      <c r="AF22" s="32" t="s">
        <v>528</v>
      </c>
    </row>
    <row r="23" spans="1:40" s="29" customFormat="1" ht="20.25" customHeight="1">
      <c r="A23" s="162"/>
      <c r="B23" s="42">
        <v>10</v>
      </c>
      <c r="C23" s="817" t="str">
        <f>IF(ISERROR(VLOOKUP(A23,【入力用】個人登録票!$A$21:$P$50,2,FALSE)),"",VLOOKUP(A23,【入力用】個人登録票!$A$21:$P$50,2,FALSE)) &amp; IF(ISERROR(VLOOKUP(A23,【入力用】個人登録票!$A$59:$P$127,2,FALSE)),"",VLOOKUP(A23,【入力用】個人登録票!$A$59:$P$127,2,FALSE))</f>
        <v/>
      </c>
      <c r="D23" s="818"/>
      <c r="E23" s="819" t="str">
        <f>IF(ISERROR(VLOOKUP(A23,【入力用】個人登録票!$A$21:$P$50,13,FALSE)),"",VLOOKUP(A23,【入力用】個人登録票!$A$21:$P$50,13,FALSE)) &amp; IF(ISERROR(VLOOKUP(A23,【入力用】個人登録票!$A$59:$P$127,13,FALSE)),"",VLOOKUP(A23,【入力用】個人登録票!$A$59:$P$127,13,FALSE))</f>
        <v/>
      </c>
      <c r="F23" s="820"/>
      <c r="G23" s="311" t="str">
        <f>IF(ISERROR(VLOOKUP(A23,【入力用】個人登録票!$A$21:$P$50,15,FALSE)),"",VLOOKUP(A23,【入力用】個人登録票!$A$21:$P$50,15,FALSE)) &amp; IF(ISERROR(VLOOKUP(A23,【入力用】個人登録票!$A$59:$P$127,15,FALSE)),"",VLOOKUP(A23,【入力用】個人登録票!$A$59:$P$127,15,FALSE))</f>
        <v/>
      </c>
      <c r="H23" s="821" t="str">
        <f>IF(ISERROR(VLOOKUP(A23,【入力用】個人登録票!$A$21:$P$50,5,FALSE)),"",VLOOKUP(A23,【入力用】個人登録票!$A$21:$P$50,5,FALSE)) &amp; IF(ISERROR(VLOOKUP(A23,【入力用】個人登録票!$A$59:$P$127,5,FALSE)),"",VLOOKUP(A23,【入力用】個人登録票!$A$59:$P$127,5,FALSE))</f>
        <v/>
      </c>
      <c r="I23" s="822"/>
      <c r="J23" s="823"/>
      <c r="K23" s="821" t="str">
        <f>IF(ISERROR(VLOOKUP(A23,【入力用】個人登録票!$A$21:$P$50,6,FALSE)),"",VLOOKUP(A23,【入力用】個人登録票!$A$21:$P$50,6,FALSE)) &amp; IF(ISERROR(VLOOKUP(A23,【入力用】個人登録票!$A$59:$P$127,6,FALSE)),"",VLOOKUP(A23,【入力用】個人登録票!$A$59:$P$127,6,FALSE))</f>
        <v/>
      </c>
      <c r="L23" s="822"/>
      <c r="M23" s="823"/>
      <c r="N23" s="790"/>
      <c r="O23" s="791"/>
      <c r="P23" s="824" t="str">
        <f>IF(ISERROR(VLOOKUP(A23,【入力用】個人登録票!$A$21:$P$50,8,FALSE)),"",VLOOKUP(A23,【入力用】個人登録票!$A$21:$P$50,8,FALSE)) &amp; IF(ISERROR(VLOOKUP(A23,【入力用】個人登録票!$A$59:$P$127,8,FALSE)),"",VLOOKUP(A23,【入力用】個人登録票!$A$59:$P$127,8,FALSE))</f>
        <v/>
      </c>
      <c r="Q23" s="825"/>
      <c r="R23" s="826"/>
      <c r="S23" s="177" t="str">
        <f>IF(ISERROR(VLOOKUP(A23,【入力用】個人登録票!$A$21:$P$50,3,FALSE)),"",VLOOKUP(A23,【入力用】個人登録票!$A$21:$P$50,3,FALSE)) &amp; IF(ISERROR(VLOOKUP(A23,【入力用】個人登録票!$A$59:$P$127,3,FALSE)),"",VLOOKUP(A23,【入力用】個人登録票!$A$59:$P$127,3,FALSE))</f>
        <v/>
      </c>
      <c r="T23" s="827" t="str">
        <f>IF(ISERROR(VLOOKUP(A23,【入力用】個人登録票!$A$21:$P$50,9,FALSE)),"",VLOOKUP(A23,【入力用】個人登録票!$A$21:$P$50,9,FALSE) &amp; "・" &amp; IF(ISERROR(VLOOKUP(A23,【入力用】個人登録票!$A$21:$P$50,10,FALSE)),"",VLOOKUP(A23,【入力用】個人登録票!$A$21:$P$50,10,FALSE))) &amp; IF(ISERROR(VLOOKUP(A23,【入力用】個人登録票!$A$59:$P$127,9,FALSE)),"",VLOOKUP(A23,【入力用】個人登録票!$A$59:$P$127,9,FALSE) &amp; "・" &amp; IF(ISERROR(VLOOKUP(A23,【入力用】個人登録票!$A$59:$P$127,10,FALSE)),"",VLOOKUP(A23,【入力用】個人登録票!$A$59:$P$127,10,FALSE)))</f>
        <v/>
      </c>
      <c r="U23" s="828"/>
      <c r="V23" s="829"/>
      <c r="W23" s="28"/>
      <c r="AE23" s="31"/>
      <c r="AF23" s="32" t="s">
        <v>529</v>
      </c>
    </row>
    <row r="24" spans="1:40" s="29" customFormat="1" ht="20.25" customHeight="1">
      <c r="A24" s="162"/>
      <c r="B24" s="42">
        <v>11</v>
      </c>
      <c r="C24" s="817" t="str">
        <f>IF(ISERROR(VLOOKUP(A24,【入力用】個人登録票!$A$21:$P$50,2,FALSE)),"",VLOOKUP(A24,【入力用】個人登録票!$A$21:$P$50,2,FALSE)) &amp; IF(ISERROR(VLOOKUP(A24,【入力用】個人登録票!$A$59:$P$127,2,FALSE)),"",VLOOKUP(A24,【入力用】個人登録票!$A$59:$P$127,2,FALSE))</f>
        <v/>
      </c>
      <c r="D24" s="818"/>
      <c r="E24" s="819" t="str">
        <f>IF(ISERROR(VLOOKUP(A24,【入力用】個人登録票!$A$21:$P$50,13,FALSE)),"",VLOOKUP(A24,【入力用】個人登録票!$A$21:$P$50,13,FALSE)) &amp; IF(ISERROR(VLOOKUP(A24,【入力用】個人登録票!$A$59:$P$127,13,FALSE)),"",VLOOKUP(A24,【入力用】個人登録票!$A$59:$P$127,13,FALSE))</f>
        <v/>
      </c>
      <c r="F24" s="820"/>
      <c r="G24" s="311" t="str">
        <f>IF(ISERROR(VLOOKUP(A24,【入力用】個人登録票!$A$21:$P$50,15,FALSE)),"",VLOOKUP(A24,【入力用】個人登録票!$A$21:$P$50,15,FALSE)) &amp; IF(ISERROR(VLOOKUP(A24,【入力用】個人登録票!$A$59:$P$127,15,FALSE)),"",VLOOKUP(A24,【入力用】個人登録票!$A$59:$P$127,15,FALSE))</f>
        <v/>
      </c>
      <c r="H24" s="821" t="str">
        <f>IF(ISERROR(VLOOKUP(A24,【入力用】個人登録票!$A$21:$P$50,5,FALSE)),"",VLOOKUP(A24,【入力用】個人登録票!$A$21:$P$50,5,FALSE)) &amp; IF(ISERROR(VLOOKUP(A24,【入力用】個人登録票!$A$59:$P$127,5,FALSE)),"",VLOOKUP(A24,【入力用】個人登録票!$A$59:$P$127,5,FALSE))</f>
        <v/>
      </c>
      <c r="I24" s="822"/>
      <c r="J24" s="823"/>
      <c r="K24" s="821" t="str">
        <f>IF(ISERROR(VLOOKUP(A24,【入力用】個人登録票!$A$21:$P$50,6,FALSE)),"",VLOOKUP(A24,【入力用】個人登録票!$A$21:$P$50,6,FALSE)) &amp; IF(ISERROR(VLOOKUP(A24,【入力用】個人登録票!$A$59:$P$127,6,FALSE)),"",VLOOKUP(A24,【入力用】個人登録票!$A$59:$P$127,6,FALSE))</f>
        <v/>
      </c>
      <c r="L24" s="822"/>
      <c r="M24" s="823"/>
      <c r="N24" s="790"/>
      <c r="O24" s="791"/>
      <c r="P24" s="824" t="str">
        <f>IF(ISERROR(VLOOKUP(A24,【入力用】個人登録票!$A$21:$P$50,8,FALSE)),"",VLOOKUP(A24,【入力用】個人登録票!$A$21:$P$50,8,FALSE)) &amp; IF(ISERROR(VLOOKUP(A24,【入力用】個人登録票!$A$59:$P$127,8,FALSE)),"",VLOOKUP(A24,【入力用】個人登録票!$A$59:$P$127,8,FALSE))</f>
        <v/>
      </c>
      <c r="Q24" s="825"/>
      <c r="R24" s="826"/>
      <c r="S24" s="177" t="str">
        <f>IF(ISERROR(VLOOKUP(A24,【入力用】個人登録票!$A$21:$P$50,3,FALSE)),"",VLOOKUP(A24,【入力用】個人登録票!$A$21:$P$50,3,FALSE)) &amp; IF(ISERROR(VLOOKUP(A24,【入力用】個人登録票!$A$59:$P$127,3,FALSE)),"",VLOOKUP(A24,【入力用】個人登録票!$A$59:$P$127,3,FALSE))</f>
        <v/>
      </c>
      <c r="T24" s="827" t="str">
        <f>IF(ISERROR(VLOOKUP(A24,【入力用】個人登録票!$A$21:$P$50,9,FALSE)),"",VLOOKUP(A24,【入力用】個人登録票!$A$21:$P$50,9,FALSE) &amp; "・" &amp; IF(ISERROR(VLOOKUP(A24,【入力用】個人登録票!$A$21:$P$50,10,FALSE)),"",VLOOKUP(A24,【入力用】個人登録票!$A$21:$P$50,10,FALSE))) &amp; IF(ISERROR(VLOOKUP(A24,【入力用】個人登録票!$A$59:$P$127,9,FALSE)),"",VLOOKUP(A24,【入力用】個人登録票!$A$59:$P$127,9,FALSE) &amp; "・" &amp; IF(ISERROR(VLOOKUP(A24,【入力用】個人登録票!$A$59:$P$127,10,FALSE)),"",VLOOKUP(A24,【入力用】個人登録票!$A$59:$P$127,10,FALSE)))</f>
        <v/>
      </c>
      <c r="U24" s="828"/>
      <c r="V24" s="829"/>
      <c r="W24" s="28"/>
      <c r="AE24" s="31"/>
      <c r="AF24" s="32" t="s">
        <v>530</v>
      </c>
    </row>
    <row r="25" spans="1:40" s="29" customFormat="1" ht="20.25" customHeight="1">
      <c r="A25" s="162"/>
      <c r="B25" s="42">
        <v>12</v>
      </c>
      <c r="C25" s="817" t="str">
        <f>IF(ISERROR(VLOOKUP(A25,【入力用】個人登録票!$A$21:$P$50,2,FALSE)),"",VLOOKUP(A25,【入力用】個人登録票!$A$21:$P$50,2,FALSE)) &amp; IF(ISERROR(VLOOKUP(A25,【入力用】個人登録票!$A$59:$P$127,2,FALSE)),"",VLOOKUP(A25,【入力用】個人登録票!$A$59:$P$127,2,FALSE))</f>
        <v/>
      </c>
      <c r="D25" s="818"/>
      <c r="E25" s="819" t="str">
        <f>IF(ISERROR(VLOOKUP(A25,【入力用】個人登録票!$A$21:$P$50,13,FALSE)),"",VLOOKUP(A25,【入力用】個人登録票!$A$21:$P$50,13,FALSE)) &amp; IF(ISERROR(VLOOKUP(A25,【入力用】個人登録票!$A$59:$P$127,13,FALSE)),"",VLOOKUP(A25,【入力用】個人登録票!$A$59:$P$127,13,FALSE))</f>
        <v/>
      </c>
      <c r="F25" s="820"/>
      <c r="G25" s="311" t="str">
        <f>IF(ISERROR(VLOOKUP(A25,【入力用】個人登録票!$A$21:$P$50,15,FALSE)),"",VLOOKUP(A25,【入力用】個人登録票!$A$21:$P$50,15,FALSE)) &amp; IF(ISERROR(VLOOKUP(A25,【入力用】個人登録票!$A$59:$P$127,15,FALSE)),"",VLOOKUP(A25,【入力用】個人登録票!$A$59:$P$127,15,FALSE))</f>
        <v/>
      </c>
      <c r="H25" s="821" t="str">
        <f>IF(ISERROR(VLOOKUP(A25,【入力用】個人登録票!$A$21:$P$50,5,FALSE)),"",VLOOKUP(A25,【入力用】個人登録票!$A$21:$P$50,5,FALSE)) &amp; IF(ISERROR(VLOOKUP(A25,【入力用】個人登録票!$A$59:$P$127,5,FALSE)),"",VLOOKUP(A25,【入力用】個人登録票!$A$59:$P$127,5,FALSE))</f>
        <v/>
      </c>
      <c r="I25" s="822"/>
      <c r="J25" s="823"/>
      <c r="K25" s="821" t="str">
        <f>IF(ISERROR(VLOOKUP(A25,【入力用】個人登録票!$A$21:$P$50,6,FALSE)),"",VLOOKUP(A25,【入力用】個人登録票!$A$21:$P$50,6,FALSE)) &amp; IF(ISERROR(VLOOKUP(A25,【入力用】個人登録票!$A$59:$P$127,6,FALSE)),"",VLOOKUP(A25,【入力用】個人登録票!$A$59:$P$127,6,FALSE))</f>
        <v/>
      </c>
      <c r="L25" s="822"/>
      <c r="M25" s="823"/>
      <c r="N25" s="790"/>
      <c r="O25" s="791"/>
      <c r="P25" s="824" t="str">
        <f>IF(ISERROR(VLOOKUP(A25,【入力用】個人登録票!$A$21:$P$50,8,FALSE)),"",VLOOKUP(A25,【入力用】個人登録票!$A$21:$P$50,8,FALSE)) &amp; IF(ISERROR(VLOOKUP(A25,【入力用】個人登録票!$A$59:$P$127,8,FALSE)),"",VLOOKUP(A25,【入力用】個人登録票!$A$59:$P$127,8,FALSE))</f>
        <v/>
      </c>
      <c r="Q25" s="825"/>
      <c r="R25" s="826"/>
      <c r="S25" s="177" t="str">
        <f>IF(ISERROR(VLOOKUP(A25,【入力用】個人登録票!$A$21:$P$50,3,FALSE)),"",VLOOKUP(A25,【入力用】個人登録票!$A$21:$P$50,3,FALSE)) &amp; IF(ISERROR(VLOOKUP(A25,【入力用】個人登録票!$A$59:$P$127,3,FALSE)),"",VLOOKUP(A25,【入力用】個人登録票!$A$59:$P$127,3,FALSE))</f>
        <v/>
      </c>
      <c r="T25" s="827" t="str">
        <f>IF(ISERROR(VLOOKUP(A25,【入力用】個人登録票!$A$21:$P$50,9,FALSE)),"",VLOOKUP(A25,【入力用】個人登録票!$A$21:$P$50,9,FALSE) &amp; "・" &amp; IF(ISERROR(VLOOKUP(A25,【入力用】個人登録票!$A$21:$P$50,10,FALSE)),"",VLOOKUP(A25,【入力用】個人登録票!$A$21:$P$50,10,FALSE))) &amp; IF(ISERROR(VLOOKUP(A25,【入力用】個人登録票!$A$59:$P$127,9,FALSE)),"",VLOOKUP(A25,【入力用】個人登録票!$A$59:$P$127,9,FALSE) &amp; "・" &amp; IF(ISERROR(VLOOKUP(A25,【入力用】個人登録票!$A$59:$P$127,10,FALSE)),"",VLOOKUP(A25,【入力用】個人登録票!$A$59:$P$127,10,FALSE)))</f>
        <v/>
      </c>
      <c r="U25" s="828"/>
      <c r="V25" s="829"/>
      <c r="W25" s="28"/>
      <c r="AE25" s="31"/>
      <c r="AF25" s="32" t="s">
        <v>572</v>
      </c>
    </row>
    <row r="26" spans="1:40" s="29" customFormat="1" ht="20.25" customHeight="1">
      <c r="A26" s="162"/>
      <c r="B26" s="42">
        <v>13</v>
      </c>
      <c r="C26" s="817" t="str">
        <f>IF(ISERROR(VLOOKUP(A26,【入力用】個人登録票!$A$21:$P$50,2,FALSE)),"",VLOOKUP(A26,【入力用】個人登録票!$A$21:$P$50,2,FALSE)) &amp; IF(ISERROR(VLOOKUP(A26,【入力用】個人登録票!$A$59:$P$127,2,FALSE)),"",VLOOKUP(A26,【入力用】個人登録票!$A$59:$P$127,2,FALSE))</f>
        <v/>
      </c>
      <c r="D26" s="818"/>
      <c r="E26" s="819" t="str">
        <f>IF(ISERROR(VLOOKUP(A26,【入力用】個人登録票!$A$21:$P$50,13,FALSE)),"",VLOOKUP(A26,【入力用】個人登録票!$A$21:$P$50,13,FALSE)) &amp; IF(ISERROR(VLOOKUP(A26,【入力用】個人登録票!$A$59:$P$127,13,FALSE)),"",VLOOKUP(A26,【入力用】個人登録票!$A$59:$P$127,13,FALSE))</f>
        <v/>
      </c>
      <c r="F26" s="820"/>
      <c r="G26" s="311" t="str">
        <f>IF(ISERROR(VLOOKUP(A26,【入力用】個人登録票!$A$21:$P$50,15,FALSE)),"",VLOOKUP(A26,【入力用】個人登録票!$A$21:$P$50,15,FALSE)) &amp; IF(ISERROR(VLOOKUP(A26,【入力用】個人登録票!$A$59:$P$127,15,FALSE)),"",VLOOKUP(A26,【入力用】個人登録票!$A$59:$P$127,15,FALSE))</f>
        <v/>
      </c>
      <c r="H26" s="821" t="str">
        <f>IF(ISERROR(VLOOKUP(A26,【入力用】個人登録票!$A$21:$P$50,5,FALSE)),"",VLOOKUP(A26,【入力用】個人登録票!$A$21:$P$50,5,FALSE)) &amp; IF(ISERROR(VLOOKUP(A26,【入力用】個人登録票!$A$59:$P$127,5,FALSE)),"",VLOOKUP(A26,【入力用】個人登録票!$A$59:$P$127,5,FALSE))</f>
        <v/>
      </c>
      <c r="I26" s="822"/>
      <c r="J26" s="823"/>
      <c r="K26" s="821" t="str">
        <f>IF(ISERROR(VLOOKUP(A26,【入力用】個人登録票!$A$21:$P$50,6,FALSE)),"",VLOOKUP(A26,【入力用】個人登録票!$A$21:$P$50,6,FALSE)) &amp; IF(ISERROR(VLOOKUP(A26,【入力用】個人登録票!$A$59:$P$127,6,FALSE)),"",VLOOKUP(A26,【入力用】個人登録票!$A$59:$P$127,6,FALSE))</f>
        <v/>
      </c>
      <c r="L26" s="822"/>
      <c r="M26" s="823"/>
      <c r="N26" s="790"/>
      <c r="O26" s="791"/>
      <c r="P26" s="824" t="str">
        <f>IF(ISERROR(VLOOKUP(A26,【入力用】個人登録票!$A$21:$P$50,8,FALSE)),"",VLOOKUP(A26,【入力用】個人登録票!$A$21:$P$50,8,FALSE)) &amp; IF(ISERROR(VLOOKUP(A26,【入力用】個人登録票!$A$59:$P$127,8,FALSE)),"",VLOOKUP(A26,【入力用】個人登録票!$A$59:$P$127,8,FALSE))</f>
        <v/>
      </c>
      <c r="Q26" s="825"/>
      <c r="R26" s="826"/>
      <c r="S26" s="177" t="str">
        <f>IF(ISERROR(VLOOKUP(A26,【入力用】個人登録票!$A$21:$P$50,3,FALSE)),"",VLOOKUP(A26,【入力用】個人登録票!$A$21:$P$50,3,FALSE)) &amp; IF(ISERROR(VLOOKUP(A26,【入力用】個人登録票!$A$59:$P$127,3,FALSE)),"",VLOOKUP(A26,【入力用】個人登録票!$A$59:$P$127,3,FALSE))</f>
        <v/>
      </c>
      <c r="T26" s="827" t="str">
        <f>IF(ISERROR(VLOOKUP(A26,【入力用】個人登録票!$A$21:$P$50,9,FALSE)),"",VLOOKUP(A26,【入力用】個人登録票!$A$21:$P$50,9,FALSE) &amp; "・" &amp; IF(ISERROR(VLOOKUP(A26,【入力用】個人登録票!$A$21:$P$50,10,FALSE)),"",VLOOKUP(A26,【入力用】個人登録票!$A$21:$P$50,10,FALSE))) &amp; IF(ISERROR(VLOOKUP(A26,【入力用】個人登録票!$A$59:$P$127,9,FALSE)),"",VLOOKUP(A26,【入力用】個人登録票!$A$59:$P$127,9,FALSE) &amp; "・" &amp; IF(ISERROR(VLOOKUP(A26,【入力用】個人登録票!$A$59:$P$127,10,FALSE)),"",VLOOKUP(A26,【入力用】個人登録票!$A$59:$P$127,10,FALSE)))</f>
        <v/>
      </c>
      <c r="U26" s="828"/>
      <c r="V26" s="829"/>
      <c r="W26" s="28"/>
      <c r="AE26" s="31"/>
      <c r="AF26" s="33" t="s">
        <v>571</v>
      </c>
    </row>
    <row r="27" spans="1:40" s="29" customFormat="1" ht="20.25" customHeight="1">
      <c r="A27" s="162"/>
      <c r="B27" s="42">
        <v>14</v>
      </c>
      <c r="C27" s="817" t="str">
        <f>IF(ISERROR(VLOOKUP(A27,【入力用】個人登録票!$A$21:$P$50,2,FALSE)),"",VLOOKUP(A27,【入力用】個人登録票!$A$21:$P$50,2,FALSE)) &amp; IF(ISERROR(VLOOKUP(A27,【入力用】個人登録票!$A$59:$P$127,2,FALSE)),"",VLOOKUP(A27,【入力用】個人登録票!$A$59:$P$127,2,FALSE))</f>
        <v/>
      </c>
      <c r="D27" s="818"/>
      <c r="E27" s="819" t="str">
        <f>IF(ISERROR(VLOOKUP(A27,【入力用】個人登録票!$A$21:$P$50,13,FALSE)),"",VLOOKUP(A27,【入力用】個人登録票!$A$21:$P$50,13,FALSE)) &amp; IF(ISERROR(VLOOKUP(A27,【入力用】個人登録票!$A$59:$P$127,13,FALSE)),"",VLOOKUP(A27,【入力用】個人登録票!$A$59:$P$127,13,FALSE))</f>
        <v/>
      </c>
      <c r="F27" s="820"/>
      <c r="G27" s="312" t="str">
        <f>IF(ISERROR(VLOOKUP(A27,【入力用】個人登録票!$A$21:$P$50,15,FALSE)),"",VLOOKUP(A27,【入力用】個人登録票!$A$21:$P$50,15,FALSE)) &amp; IF(ISERROR(VLOOKUP(A27,【入力用】個人登録票!$A$59:$P$127,15,FALSE)),"",VLOOKUP(A27,【入力用】個人登録票!$A$59:$P$127,15,FALSE))</f>
        <v/>
      </c>
      <c r="H27" s="821" t="str">
        <f>IF(ISERROR(VLOOKUP(A27,【入力用】個人登録票!$A$21:$P$50,5,FALSE)),"",VLOOKUP(A27,【入力用】個人登録票!$A$21:$P$50,5,FALSE)) &amp; IF(ISERROR(VLOOKUP(A27,【入力用】個人登録票!$A$59:$P$127,5,FALSE)),"",VLOOKUP(A27,【入力用】個人登録票!$A$59:$P$127,5,FALSE))</f>
        <v/>
      </c>
      <c r="I27" s="822"/>
      <c r="J27" s="823"/>
      <c r="K27" s="821" t="str">
        <f>IF(ISERROR(VLOOKUP(A27,【入力用】個人登録票!$A$21:$P$50,6,FALSE)),"",VLOOKUP(A27,【入力用】個人登録票!$A$21:$P$50,6,FALSE)) &amp; IF(ISERROR(VLOOKUP(A27,【入力用】個人登録票!$A$59:$P$127,6,FALSE)),"",VLOOKUP(A27,【入力用】個人登録票!$A$59:$P$127,6,FALSE))</f>
        <v/>
      </c>
      <c r="L27" s="822"/>
      <c r="M27" s="823"/>
      <c r="N27" s="790"/>
      <c r="O27" s="791"/>
      <c r="P27" s="824" t="str">
        <f>IF(ISERROR(VLOOKUP(A27,【入力用】個人登録票!$A$21:$P$50,8,FALSE)),"",VLOOKUP(A27,【入力用】個人登録票!$A$21:$P$50,8,FALSE)) &amp; IF(ISERROR(VLOOKUP(A27,【入力用】個人登録票!$A$59:$P$127,8,FALSE)),"",VLOOKUP(A27,【入力用】個人登録票!$A$59:$P$127,8,FALSE))</f>
        <v/>
      </c>
      <c r="Q27" s="825"/>
      <c r="R27" s="826"/>
      <c r="S27" s="177" t="str">
        <f>IF(ISERROR(VLOOKUP(A27,【入力用】個人登録票!$A$21:$P$50,3,FALSE)),"",VLOOKUP(A27,【入力用】個人登録票!$A$21:$P$50,3,FALSE)) &amp; IF(ISERROR(VLOOKUP(A27,【入力用】個人登録票!$A$59:$P$127,3,FALSE)),"",VLOOKUP(A27,【入力用】個人登録票!$A$59:$P$127,3,FALSE))</f>
        <v/>
      </c>
      <c r="T27" s="827" t="str">
        <f>IF(ISERROR(VLOOKUP(A27,【入力用】個人登録票!$A$21:$P$50,9,FALSE)),"",VLOOKUP(A27,【入力用】個人登録票!$A$21:$P$50,9,FALSE) &amp; "・" &amp; IF(ISERROR(VLOOKUP(A27,【入力用】個人登録票!$A$21:$P$50,10,FALSE)),"",VLOOKUP(A27,【入力用】個人登録票!$A$21:$P$50,10,FALSE))) &amp; IF(ISERROR(VLOOKUP(A27,【入力用】個人登録票!$A$59:$P$127,9,FALSE)),"",VLOOKUP(A27,【入力用】個人登録票!$A$59:$P$127,9,FALSE) &amp; "・" &amp; IF(ISERROR(VLOOKUP(A27,【入力用】個人登録票!$A$59:$P$127,10,FALSE)),"",VLOOKUP(A27,【入力用】個人登録票!$A$59:$P$127,10,FALSE)))</f>
        <v/>
      </c>
      <c r="U27" s="828"/>
      <c r="V27" s="829"/>
      <c r="W27" s="28"/>
      <c r="AE27" s="31"/>
      <c r="AF27" s="29" t="s">
        <v>149</v>
      </c>
    </row>
    <row r="28" spans="1:40" s="29" customFormat="1" ht="20.25" customHeight="1">
      <c r="A28" s="162"/>
      <c r="B28" s="42">
        <v>15</v>
      </c>
      <c r="C28" s="817" t="str">
        <f>IF(ISERROR(VLOOKUP(A28,【入力用】個人登録票!$A$21:$P$50,2,FALSE)),"",VLOOKUP(A28,【入力用】個人登録票!$A$21:$P$50,2,FALSE)) &amp; IF(ISERROR(VLOOKUP(A28,【入力用】個人登録票!$A$59:$P$127,2,FALSE)),"",VLOOKUP(A28,【入力用】個人登録票!$A$59:$P$127,2,FALSE))</f>
        <v/>
      </c>
      <c r="D28" s="818"/>
      <c r="E28" s="819" t="str">
        <f>IF(ISERROR(VLOOKUP(A28,【入力用】個人登録票!$A$21:$P$50,13,FALSE)),"",VLOOKUP(A28,【入力用】個人登録票!$A$21:$P$50,13,FALSE)) &amp; IF(ISERROR(VLOOKUP(A28,【入力用】個人登録票!$A$59:$P$127,13,FALSE)),"",VLOOKUP(A28,【入力用】個人登録票!$A$59:$P$127,13,FALSE))</f>
        <v/>
      </c>
      <c r="F28" s="820"/>
      <c r="G28" s="311" t="str">
        <f>IF(ISERROR(VLOOKUP(A28,【入力用】個人登録票!$A$21:$P$50,15,FALSE)),"",VLOOKUP(A28,【入力用】個人登録票!$A$21:$P$50,15,FALSE)) &amp; IF(ISERROR(VLOOKUP(A28,【入力用】個人登録票!$A$59:$P$127,15,FALSE)),"",VLOOKUP(A28,【入力用】個人登録票!$A$59:$P$127,15,FALSE))</f>
        <v/>
      </c>
      <c r="H28" s="821" t="str">
        <f>IF(ISERROR(VLOOKUP(A28,【入力用】個人登録票!$A$21:$P$50,5,FALSE)),"",VLOOKUP(A28,【入力用】個人登録票!$A$21:$P$50,5,FALSE)) &amp; IF(ISERROR(VLOOKUP(A28,【入力用】個人登録票!$A$59:$P$127,5,FALSE)),"",VLOOKUP(A28,【入力用】個人登録票!$A$59:$P$127,5,FALSE))</f>
        <v/>
      </c>
      <c r="I28" s="822"/>
      <c r="J28" s="823"/>
      <c r="K28" s="821" t="str">
        <f>IF(ISERROR(VLOOKUP(A28,【入力用】個人登録票!$A$21:$P$50,6,FALSE)),"",VLOOKUP(A28,【入力用】個人登録票!$A$21:$P$50,6,FALSE)) &amp; IF(ISERROR(VLOOKUP(A28,【入力用】個人登録票!$A$59:$P$127,6,FALSE)),"",VLOOKUP(A28,【入力用】個人登録票!$A$59:$P$127,6,FALSE))</f>
        <v/>
      </c>
      <c r="L28" s="822"/>
      <c r="M28" s="823"/>
      <c r="N28" s="790"/>
      <c r="O28" s="791"/>
      <c r="P28" s="824" t="str">
        <f>IF(ISERROR(VLOOKUP(A28,【入力用】個人登録票!$A$21:$P$50,8,FALSE)),"",VLOOKUP(A28,【入力用】個人登録票!$A$21:$P$50,8,FALSE)) &amp; IF(ISERROR(VLOOKUP(A28,【入力用】個人登録票!$A$59:$P$127,8,FALSE)),"",VLOOKUP(A28,【入力用】個人登録票!$A$59:$P$127,8,FALSE))</f>
        <v/>
      </c>
      <c r="Q28" s="825"/>
      <c r="R28" s="826"/>
      <c r="S28" s="177" t="str">
        <f>IF(ISERROR(VLOOKUP(A28,【入力用】個人登録票!$A$21:$P$50,3,FALSE)),"",VLOOKUP(A28,【入力用】個人登録票!$A$21:$P$50,3,FALSE)) &amp; IF(ISERROR(VLOOKUP(A28,【入力用】個人登録票!$A$59:$P$127,3,FALSE)),"",VLOOKUP(A28,【入力用】個人登録票!$A$59:$P$127,3,FALSE))</f>
        <v/>
      </c>
      <c r="T28" s="827" t="str">
        <f>IF(ISERROR(VLOOKUP(A28,【入力用】個人登録票!$A$21:$P$50,9,FALSE)),"",VLOOKUP(A28,【入力用】個人登録票!$A$21:$P$50,9,FALSE) &amp; "・" &amp; IF(ISERROR(VLOOKUP(A28,【入力用】個人登録票!$A$21:$P$50,10,FALSE)),"",VLOOKUP(A28,【入力用】個人登録票!$A$21:$P$50,10,FALSE))) &amp; IF(ISERROR(VLOOKUP(A28,【入力用】個人登録票!$A$59:$P$127,9,FALSE)),"",VLOOKUP(A28,【入力用】個人登録票!$A$59:$P$127,9,FALSE) &amp; "・" &amp; IF(ISERROR(VLOOKUP(A28,【入力用】個人登録票!$A$59:$P$127,10,FALSE)),"",VLOOKUP(A28,【入力用】個人登録票!$A$59:$P$127,10,FALSE)))</f>
        <v/>
      </c>
      <c r="U28" s="828"/>
      <c r="V28" s="829"/>
      <c r="W28" s="28"/>
      <c r="AE28" s="31"/>
      <c r="AF28" s="29" t="s">
        <v>570</v>
      </c>
    </row>
    <row r="29" spans="1:40" s="29" customFormat="1" ht="20.25" customHeight="1">
      <c r="A29" s="162"/>
      <c r="B29" s="42">
        <v>16</v>
      </c>
      <c r="C29" s="817" t="str">
        <f>IF(ISERROR(VLOOKUP(A29,【入力用】個人登録票!$A$21:$P$50,2,FALSE)),"",VLOOKUP(A29,【入力用】個人登録票!$A$21:$P$50,2,FALSE)) &amp; IF(ISERROR(VLOOKUP(A29,【入力用】個人登録票!$A$59:$P$127,2,FALSE)),"",VLOOKUP(A29,【入力用】個人登録票!$A$59:$P$127,2,FALSE))</f>
        <v/>
      </c>
      <c r="D29" s="818"/>
      <c r="E29" s="819" t="str">
        <f>IF(ISERROR(VLOOKUP(A29,【入力用】個人登録票!$A$21:$P$50,13,FALSE)),"",VLOOKUP(A29,【入力用】個人登録票!$A$21:$P$50,13,FALSE)) &amp; IF(ISERROR(VLOOKUP(A29,【入力用】個人登録票!$A$59:$P$127,13,FALSE)),"",VLOOKUP(A29,【入力用】個人登録票!$A$59:$P$127,13,FALSE))</f>
        <v/>
      </c>
      <c r="F29" s="820"/>
      <c r="G29" s="311" t="str">
        <f>IF(ISERROR(VLOOKUP(A29,【入力用】個人登録票!$A$21:$P$50,15,FALSE)),"",VLOOKUP(A29,【入力用】個人登録票!$A$21:$P$50,15,FALSE)) &amp; IF(ISERROR(VLOOKUP(A29,【入力用】個人登録票!$A$59:$P$127,15,FALSE)),"",VLOOKUP(A29,【入力用】個人登録票!$A$59:$P$127,15,FALSE))</f>
        <v/>
      </c>
      <c r="H29" s="821" t="str">
        <f>IF(ISERROR(VLOOKUP(A29,【入力用】個人登録票!$A$21:$P$50,5,FALSE)),"",VLOOKUP(A29,【入力用】個人登録票!$A$21:$P$50,5,FALSE)) &amp; IF(ISERROR(VLOOKUP(A29,【入力用】個人登録票!$A$59:$P$127,5,FALSE)),"",VLOOKUP(A29,【入力用】個人登録票!$A$59:$P$127,5,FALSE))</f>
        <v/>
      </c>
      <c r="I29" s="822"/>
      <c r="J29" s="823"/>
      <c r="K29" s="821" t="str">
        <f>IF(ISERROR(VLOOKUP(A29,【入力用】個人登録票!$A$21:$P$50,6,FALSE)),"",VLOOKUP(A29,【入力用】個人登録票!$A$21:$P$50,6,FALSE)) &amp; IF(ISERROR(VLOOKUP(A29,【入力用】個人登録票!$A$59:$P$127,6,FALSE)),"",VLOOKUP(A29,【入力用】個人登録票!$A$59:$P$127,6,FALSE))</f>
        <v/>
      </c>
      <c r="L29" s="822"/>
      <c r="M29" s="823"/>
      <c r="N29" s="790"/>
      <c r="O29" s="791"/>
      <c r="P29" s="824" t="str">
        <f>IF(ISERROR(VLOOKUP(A29,【入力用】個人登録票!$A$21:$P$50,8,FALSE)),"",VLOOKUP(A29,【入力用】個人登録票!$A$21:$P$50,8,FALSE)) &amp; IF(ISERROR(VLOOKUP(A29,【入力用】個人登録票!$A$59:$P$127,8,FALSE)),"",VLOOKUP(A29,【入力用】個人登録票!$A$59:$P$127,8,FALSE))</f>
        <v/>
      </c>
      <c r="Q29" s="825"/>
      <c r="R29" s="826"/>
      <c r="S29" s="177" t="str">
        <f>IF(ISERROR(VLOOKUP(A29,【入力用】個人登録票!$A$21:$P$50,3,FALSE)),"",VLOOKUP(A29,【入力用】個人登録票!$A$21:$P$50,3,FALSE)) &amp; IF(ISERROR(VLOOKUP(A29,【入力用】個人登録票!$A$59:$P$127,3,FALSE)),"",VLOOKUP(A29,【入力用】個人登録票!$A$59:$P$127,3,FALSE))</f>
        <v/>
      </c>
      <c r="T29" s="827" t="str">
        <f>IF(ISERROR(VLOOKUP(A29,【入力用】個人登録票!$A$21:$P$50,9,FALSE)),"",VLOOKUP(A29,【入力用】個人登録票!$A$21:$P$50,9,FALSE) &amp; "・" &amp; IF(ISERROR(VLOOKUP(A29,【入力用】個人登録票!$A$21:$P$50,10,FALSE)),"",VLOOKUP(A29,【入力用】個人登録票!$A$21:$P$50,10,FALSE))) &amp; IF(ISERROR(VLOOKUP(A29,【入力用】個人登録票!$A$59:$P$127,9,FALSE)),"",VLOOKUP(A29,【入力用】個人登録票!$A$59:$P$127,9,FALSE) &amp; "・" &amp; IF(ISERROR(VLOOKUP(A29,【入力用】個人登録票!$A$59:$P$127,10,FALSE)),"",VLOOKUP(A29,【入力用】個人登録票!$A$59:$P$127,10,FALSE)))</f>
        <v/>
      </c>
      <c r="U29" s="828"/>
      <c r="V29" s="829"/>
      <c r="W29" s="28"/>
      <c r="AE29" s="31"/>
    </row>
    <row r="30" spans="1:40" s="29" customFormat="1" ht="20.25" customHeight="1">
      <c r="A30" s="162"/>
      <c r="B30" s="42">
        <v>17</v>
      </c>
      <c r="C30" s="817" t="str">
        <f>IF(ISERROR(VLOOKUP(A30,【入力用】個人登録票!$A$21:$P$50,2,FALSE)),"",VLOOKUP(A30,【入力用】個人登録票!$A$21:$P$50,2,FALSE)) &amp; IF(ISERROR(VLOOKUP(A30,【入力用】個人登録票!$A$59:$P$127,2,FALSE)),"",VLOOKUP(A30,【入力用】個人登録票!$A$59:$P$127,2,FALSE))</f>
        <v/>
      </c>
      <c r="D30" s="818"/>
      <c r="E30" s="819" t="str">
        <f>IF(ISERROR(VLOOKUP(A30,【入力用】個人登録票!$A$21:$P$50,13,FALSE)),"",VLOOKUP(A30,【入力用】個人登録票!$A$21:$P$50,13,FALSE)) &amp; IF(ISERROR(VLOOKUP(A30,【入力用】個人登録票!$A$59:$P$127,13,FALSE)),"",VLOOKUP(A30,【入力用】個人登録票!$A$59:$P$127,13,FALSE))</f>
        <v/>
      </c>
      <c r="F30" s="820"/>
      <c r="G30" s="311" t="str">
        <f>IF(ISERROR(VLOOKUP(A30,【入力用】個人登録票!$A$21:$P$50,15,FALSE)),"",VLOOKUP(A30,【入力用】個人登録票!$A$21:$P$50,15,FALSE)) &amp; IF(ISERROR(VLOOKUP(A30,【入力用】個人登録票!$A$59:$P$127,15,FALSE)),"",VLOOKUP(A30,【入力用】個人登録票!$A$59:$P$127,15,FALSE))</f>
        <v/>
      </c>
      <c r="H30" s="821" t="str">
        <f>IF(ISERROR(VLOOKUP(A30,【入力用】個人登録票!$A$21:$P$50,5,FALSE)),"",VLOOKUP(A30,【入力用】個人登録票!$A$21:$P$50,5,FALSE)) &amp; IF(ISERROR(VLOOKUP(A30,【入力用】個人登録票!$A$59:$P$127,5,FALSE)),"",VLOOKUP(A30,【入力用】個人登録票!$A$59:$P$127,5,FALSE))</f>
        <v/>
      </c>
      <c r="I30" s="822"/>
      <c r="J30" s="823"/>
      <c r="K30" s="821" t="str">
        <f>IF(ISERROR(VLOOKUP(A30,【入力用】個人登録票!$A$21:$P$50,6,FALSE)),"",VLOOKUP(A30,【入力用】個人登録票!$A$21:$P$50,6,FALSE)) &amp; IF(ISERROR(VLOOKUP(A30,【入力用】個人登録票!$A$59:$P$127,6,FALSE)),"",VLOOKUP(A30,【入力用】個人登録票!$A$59:$P$127,6,FALSE))</f>
        <v/>
      </c>
      <c r="L30" s="822"/>
      <c r="M30" s="823"/>
      <c r="N30" s="790"/>
      <c r="O30" s="791"/>
      <c r="P30" s="824" t="str">
        <f>IF(ISERROR(VLOOKUP(A30,【入力用】個人登録票!$A$21:$P$50,8,FALSE)),"",VLOOKUP(A30,【入力用】個人登録票!$A$21:$P$50,8,FALSE)) &amp; IF(ISERROR(VLOOKUP(A30,【入力用】個人登録票!$A$59:$P$127,8,FALSE)),"",VLOOKUP(A30,【入力用】個人登録票!$A$59:$P$127,8,FALSE))</f>
        <v/>
      </c>
      <c r="Q30" s="825"/>
      <c r="R30" s="826"/>
      <c r="S30" s="177" t="str">
        <f>IF(ISERROR(VLOOKUP(A30,【入力用】個人登録票!$A$21:$P$50,3,FALSE)),"",VLOOKUP(A30,【入力用】個人登録票!$A$21:$P$50,3,FALSE)) &amp; IF(ISERROR(VLOOKUP(A30,【入力用】個人登録票!$A$59:$P$127,3,FALSE)),"",VLOOKUP(A30,【入力用】個人登録票!$A$59:$P$127,3,FALSE))</f>
        <v/>
      </c>
      <c r="T30" s="827" t="str">
        <f>IF(ISERROR(VLOOKUP(A30,【入力用】個人登録票!$A$21:$P$50,9,FALSE)),"",VLOOKUP(A30,【入力用】個人登録票!$A$21:$P$50,9,FALSE) &amp; "・" &amp; IF(ISERROR(VLOOKUP(A30,【入力用】個人登録票!$A$21:$P$50,10,FALSE)),"",VLOOKUP(A30,【入力用】個人登録票!$A$21:$P$50,10,FALSE))) &amp; IF(ISERROR(VLOOKUP(A30,【入力用】個人登録票!$A$59:$P$127,9,FALSE)),"",VLOOKUP(A30,【入力用】個人登録票!$A$59:$P$127,9,FALSE) &amp; "・" &amp; IF(ISERROR(VLOOKUP(A30,【入力用】個人登録票!$A$59:$P$127,10,FALSE)),"",VLOOKUP(A30,【入力用】個人登録票!$A$59:$P$127,10,FALSE)))</f>
        <v/>
      </c>
      <c r="U30" s="828"/>
      <c r="V30" s="829"/>
      <c r="W30" s="28"/>
      <c r="AE30" s="31"/>
    </row>
    <row r="31" spans="1:40" s="29" customFormat="1" ht="20.25" customHeight="1">
      <c r="A31" s="162"/>
      <c r="B31" s="42">
        <v>18</v>
      </c>
      <c r="C31" s="817" t="str">
        <f>IF(ISERROR(VLOOKUP(A31,【入力用】個人登録票!$A$21:$P$50,2,FALSE)),"",VLOOKUP(A31,【入力用】個人登録票!$A$21:$P$50,2,FALSE)) &amp; IF(ISERROR(VLOOKUP(A31,【入力用】個人登録票!$A$59:$P$127,2,FALSE)),"",VLOOKUP(A31,【入力用】個人登録票!$A$59:$P$127,2,FALSE))</f>
        <v/>
      </c>
      <c r="D31" s="818"/>
      <c r="E31" s="819" t="str">
        <f>IF(ISERROR(VLOOKUP(A31,【入力用】個人登録票!$A$21:$P$50,13,FALSE)),"",VLOOKUP(A31,【入力用】個人登録票!$A$21:$P$50,13,FALSE)) &amp; IF(ISERROR(VLOOKUP(A31,【入力用】個人登録票!$A$59:$P$127,13,FALSE)),"",VLOOKUP(A31,【入力用】個人登録票!$A$59:$P$127,13,FALSE))</f>
        <v/>
      </c>
      <c r="F31" s="820"/>
      <c r="G31" s="311" t="str">
        <f>IF(ISERROR(VLOOKUP(A31,【入力用】個人登録票!$A$21:$P$50,15,FALSE)),"",VLOOKUP(A31,【入力用】個人登録票!$A$21:$P$50,15,FALSE)) &amp; IF(ISERROR(VLOOKUP(A31,【入力用】個人登録票!$A$59:$P$127,15,FALSE)),"",VLOOKUP(A31,【入力用】個人登録票!$A$59:$P$127,15,FALSE))</f>
        <v/>
      </c>
      <c r="H31" s="821" t="str">
        <f>IF(ISERROR(VLOOKUP(A31,【入力用】個人登録票!$A$21:$P$50,5,FALSE)),"",VLOOKUP(A31,【入力用】個人登録票!$A$21:$P$50,5,FALSE)) &amp; IF(ISERROR(VLOOKUP(A31,【入力用】個人登録票!$A$59:$P$127,5,FALSE)),"",VLOOKUP(A31,【入力用】個人登録票!$A$59:$P$127,5,FALSE))</f>
        <v/>
      </c>
      <c r="I31" s="822"/>
      <c r="J31" s="823"/>
      <c r="K31" s="821" t="str">
        <f>IF(ISERROR(VLOOKUP(A31,【入力用】個人登録票!$A$21:$P$50,6,FALSE)),"",VLOOKUP(A31,【入力用】個人登録票!$A$21:$P$50,6,FALSE)) &amp; IF(ISERROR(VLOOKUP(A31,【入力用】個人登録票!$A$59:$P$127,6,FALSE)),"",VLOOKUP(A31,【入力用】個人登録票!$A$59:$P$127,6,FALSE))</f>
        <v/>
      </c>
      <c r="L31" s="822"/>
      <c r="M31" s="823"/>
      <c r="N31" s="790"/>
      <c r="O31" s="791"/>
      <c r="P31" s="824" t="str">
        <f>IF(ISERROR(VLOOKUP(A31,【入力用】個人登録票!$A$21:$P$50,8,FALSE)),"",VLOOKUP(A31,【入力用】個人登録票!$A$21:$P$50,8,FALSE)) &amp; IF(ISERROR(VLOOKUP(A31,【入力用】個人登録票!$A$59:$P$127,8,FALSE)),"",VLOOKUP(A31,【入力用】個人登録票!$A$59:$P$127,8,FALSE))</f>
        <v/>
      </c>
      <c r="Q31" s="825"/>
      <c r="R31" s="826"/>
      <c r="S31" s="177" t="str">
        <f>IF(ISERROR(VLOOKUP(A31,【入力用】個人登録票!$A$21:$P$50,3,FALSE)),"",VLOOKUP(A31,【入力用】個人登録票!$A$21:$P$50,3,FALSE)) &amp; IF(ISERROR(VLOOKUP(A31,【入力用】個人登録票!$A$59:$P$127,3,FALSE)),"",VLOOKUP(A31,【入力用】個人登録票!$A$59:$P$127,3,FALSE))</f>
        <v/>
      </c>
      <c r="T31" s="827" t="str">
        <f>IF(ISERROR(VLOOKUP(A31,【入力用】個人登録票!$A$21:$P$50,9,FALSE)),"",VLOOKUP(A31,【入力用】個人登録票!$A$21:$P$50,9,FALSE) &amp; "・" &amp; IF(ISERROR(VLOOKUP(A31,【入力用】個人登録票!$A$21:$P$50,10,FALSE)),"",VLOOKUP(A31,【入力用】個人登録票!$A$21:$P$50,10,FALSE))) &amp; IF(ISERROR(VLOOKUP(A31,【入力用】個人登録票!$A$59:$P$127,9,FALSE)),"",VLOOKUP(A31,【入力用】個人登録票!$A$59:$P$127,9,FALSE) &amp; "・" &amp; IF(ISERROR(VLOOKUP(A31,【入力用】個人登録票!$A$59:$P$127,10,FALSE)),"",VLOOKUP(A31,【入力用】個人登録票!$A$59:$P$127,10,FALSE)))</f>
        <v/>
      </c>
      <c r="U31" s="828"/>
      <c r="V31" s="829"/>
      <c r="W31" s="28"/>
      <c r="AE31" s="31"/>
    </row>
    <row r="32" spans="1:40" s="29" customFormat="1" ht="20.25" customHeight="1">
      <c r="A32" s="162"/>
      <c r="B32" s="42">
        <v>19</v>
      </c>
      <c r="C32" s="817" t="str">
        <f>IF(ISERROR(VLOOKUP(A32,【入力用】個人登録票!$A$21:$P$50,2,FALSE)),"",VLOOKUP(A32,【入力用】個人登録票!$A$21:$P$50,2,FALSE)) &amp; IF(ISERROR(VLOOKUP(A32,【入力用】個人登録票!$A$59:$P$127,2,FALSE)),"",VLOOKUP(A32,【入力用】個人登録票!$A$59:$P$127,2,FALSE))</f>
        <v/>
      </c>
      <c r="D32" s="818"/>
      <c r="E32" s="819" t="str">
        <f>IF(ISERROR(VLOOKUP(A32,【入力用】個人登録票!$A$21:$P$50,13,FALSE)),"",VLOOKUP(A32,【入力用】個人登録票!$A$21:$P$50,13,FALSE)) &amp; IF(ISERROR(VLOOKUP(A32,【入力用】個人登録票!$A$59:$P$127,13,FALSE)),"",VLOOKUP(A32,【入力用】個人登録票!$A$59:$P$127,13,FALSE))</f>
        <v/>
      </c>
      <c r="F32" s="820"/>
      <c r="G32" s="311" t="str">
        <f>IF(ISERROR(VLOOKUP(A32,【入力用】個人登録票!$A$21:$P$50,15,FALSE)),"",VLOOKUP(A32,【入力用】個人登録票!$A$21:$P$50,15,FALSE)) &amp; IF(ISERROR(VLOOKUP(A32,【入力用】個人登録票!$A$59:$P$127,15,FALSE)),"",VLOOKUP(A32,【入力用】個人登録票!$A$59:$P$127,15,FALSE))</f>
        <v/>
      </c>
      <c r="H32" s="821" t="str">
        <f>IF(ISERROR(VLOOKUP(A32,【入力用】個人登録票!$A$21:$P$50,5,FALSE)),"",VLOOKUP(A32,【入力用】個人登録票!$A$21:$P$50,5,FALSE)) &amp; IF(ISERROR(VLOOKUP(A32,【入力用】個人登録票!$A$59:$P$127,5,FALSE)),"",VLOOKUP(A32,【入力用】個人登録票!$A$59:$P$127,5,FALSE))</f>
        <v/>
      </c>
      <c r="I32" s="822"/>
      <c r="J32" s="823"/>
      <c r="K32" s="821" t="str">
        <f>IF(ISERROR(VLOOKUP(A32,【入力用】個人登録票!$A$21:$P$50,6,FALSE)),"",VLOOKUP(A32,【入力用】個人登録票!$A$21:$P$50,6,FALSE)) &amp; IF(ISERROR(VLOOKUP(A32,【入力用】個人登録票!$A$59:$P$127,6,FALSE)),"",VLOOKUP(A32,【入力用】個人登録票!$A$59:$P$127,6,FALSE))</f>
        <v/>
      </c>
      <c r="L32" s="822"/>
      <c r="M32" s="823"/>
      <c r="N32" s="790"/>
      <c r="O32" s="791"/>
      <c r="P32" s="824" t="str">
        <f>IF(ISERROR(VLOOKUP(A32,【入力用】個人登録票!$A$21:$P$50,8,FALSE)),"",VLOOKUP(A32,【入力用】個人登録票!$A$21:$P$50,8,FALSE)) &amp; IF(ISERROR(VLOOKUP(A32,【入力用】個人登録票!$A$59:$P$127,8,FALSE)),"",VLOOKUP(A32,【入力用】個人登録票!$A$59:$P$127,8,FALSE))</f>
        <v/>
      </c>
      <c r="Q32" s="825"/>
      <c r="R32" s="826"/>
      <c r="S32" s="177" t="str">
        <f>IF(ISERROR(VLOOKUP(A32,【入力用】個人登録票!$A$21:$P$50,3,FALSE)),"",VLOOKUP(A32,【入力用】個人登録票!$A$21:$P$50,3,FALSE)) &amp; IF(ISERROR(VLOOKUP(A32,【入力用】個人登録票!$A$59:$P$127,3,FALSE)),"",VLOOKUP(A32,【入力用】個人登録票!$A$59:$P$127,3,FALSE))</f>
        <v/>
      </c>
      <c r="T32" s="827" t="str">
        <f>IF(ISERROR(VLOOKUP(A32,【入力用】個人登録票!$A$21:$P$50,9,FALSE)),"",VLOOKUP(A32,【入力用】個人登録票!$A$21:$P$50,9,FALSE) &amp; "・" &amp; IF(ISERROR(VLOOKUP(A32,【入力用】個人登録票!$A$21:$P$50,10,FALSE)),"",VLOOKUP(A32,【入力用】個人登録票!$A$21:$P$50,10,FALSE))) &amp; IF(ISERROR(VLOOKUP(A32,【入力用】個人登録票!$A$59:$P$127,9,FALSE)),"",VLOOKUP(A32,【入力用】個人登録票!$A$59:$P$127,9,FALSE) &amp; "・" &amp; IF(ISERROR(VLOOKUP(A32,【入力用】個人登録票!$A$59:$P$127,10,FALSE)),"",VLOOKUP(A32,【入力用】個人登録票!$A$59:$P$127,10,FALSE)))</f>
        <v/>
      </c>
      <c r="U32" s="828"/>
      <c r="V32" s="829"/>
      <c r="W32" s="28"/>
      <c r="AE32" s="31"/>
    </row>
    <row r="33" spans="1:31" s="29" customFormat="1" ht="20.25" customHeight="1">
      <c r="A33" s="162"/>
      <c r="B33" s="42">
        <v>20</v>
      </c>
      <c r="C33" s="817" t="str">
        <f>IF(ISERROR(VLOOKUP(A33,【入力用】個人登録票!$A$21:$P$50,2,FALSE)),"",VLOOKUP(A33,【入力用】個人登録票!$A$21:$P$50,2,FALSE)) &amp; IF(ISERROR(VLOOKUP(A33,【入力用】個人登録票!$A$59:$P$127,2,FALSE)),"",VLOOKUP(A33,【入力用】個人登録票!$A$59:$P$127,2,FALSE))</f>
        <v/>
      </c>
      <c r="D33" s="818"/>
      <c r="E33" s="819" t="str">
        <f>IF(ISERROR(VLOOKUP(A33,【入力用】個人登録票!$A$21:$P$50,13,FALSE)),"",VLOOKUP(A33,【入力用】個人登録票!$A$21:$P$50,13,FALSE)) &amp; IF(ISERROR(VLOOKUP(A33,【入力用】個人登録票!$A$59:$P$127,13,FALSE)),"",VLOOKUP(A33,【入力用】個人登録票!$A$59:$P$127,13,FALSE))</f>
        <v/>
      </c>
      <c r="F33" s="820"/>
      <c r="G33" s="311" t="str">
        <f>IF(ISERROR(VLOOKUP(A33,【入力用】個人登録票!$A$21:$P$50,15,FALSE)),"",VLOOKUP(A33,【入力用】個人登録票!$A$21:$P$50,15,FALSE)) &amp; IF(ISERROR(VLOOKUP(A33,【入力用】個人登録票!$A$59:$P$127,15,FALSE)),"",VLOOKUP(A33,【入力用】個人登録票!$A$59:$P$127,15,FALSE))</f>
        <v/>
      </c>
      <c r="H33" s="821" t="str">
        <f>IF(ISERROR(VLOOKUP(A33,【入力用】個人登録票!$A$21:$P$50,5,FALSE)),"",VLOOKUP(A33,【入力用】個人登録票!$A$21:$P$50,5,FALSE)) &amp; IF(ISERROR(VLOOKUP(A33,【入力用】個人登録票!$A$59:$P$127,5,FALSE)),"",VLOOKUP(A33,【入力用】個人登録票!$A$59:$P$127,5,FALSE))</f>
        <v/>
      </c>
      <c r="I33" s="822"/>
      <c r="J33" s="823"/>
      <c r="K33" s="821" t="str">
        <f>IF(ISERROR(VLOOKUP(A33,【入力用】個人登録票!$A$21:$P$50,6,FALSE)),"",VLOOKUP(A33,【入力用】個人登録票!$A$21:$P$50,6,FALSE)) &amp; IF(ISERROR(VLOOKUP(A33,【入力用】個人登録票!$A$59:$P$127,6,FALSE)),"",VLOOKUP(A33,【入力用】個人登録票!$A$59:$P$127,6,FALSE))</f>
        <v/>
      </c>
      <c r="L33" s="822"/>
      <c r="M33" s="823"/>
      <c r="N33" s="790"/>
      <c r="O33" s="791"/>
      <c r="P33" s="824" t="str">
        <f>IF(ISERROR(VLOOKUP(A33,【入力用】個人登録票!$A$21:$P$50,8,FALSE)),"",VLOOKUP(A33,【入力用】個人登録票!$A$21:$P$50,8,FALSE)) &amp; IF(ISERROR(VLOOKUP(A33,【入力用】個人登録票!$A$59:$P$127,8,FALSE)),"",VLOOKUP(A33,【入力用】個人登録票!$A$59:$P$127,8,FALSE))</f>
        <v/>
      </c>
      <c r="Q33" s="825"/>
      <c r="R33" s="826"/>
      <c r="S33" s="177" t="str">
        <f>IF(ISERROR(VLOOKUP(A33,【入力用】個人登録票!$A$21:$P$50,3,FALSE)),"",VLOOKUP(A33,【入力用】個人登録票!$A$21:$P$50,3,FALSE)) &amp; IF(ISERROR(VLOOKUP(A33,【入力用】個人登録票!$A$59:$P$127,3,FALSE)),"",VLOOKUP(A33,【入力用】個人登録票!$A$59:$P$127,3,FALSE))</f>
        <v/>
      </c>
      <c r="T33" s="827" t="str">
        <f>IF(ISERROR(VLOOKUP(A33,【入力用】個人登録票!$A$21:$P$50,9,FALSE)),"",VLOOKUP(A33,【入力用】個人登録票!$A$21:$P$50,9,FALSE) &amp; "・" &amp; IF(ISERROR(VLOOKUP(A33,【入力用】個人登録票!$A$21:$P$50,10,FALSE)),"",VLOOKUP(A33,【入力用】個人登録票!$A$21:$P$50,10,FALSE))) &amp; IF(ISERROR(VLOOKUP(A33,【入力用】個人登録票!$A$59:$P$127,9,FALSE)),"",VLOOKUP(A33,【入力用】個人登録票!$A$59:$P$127,9,FALSE) &amp; "・" &amp; IF(ISERROR(VLOOKUP(A33,【入力用】個人登録票!$A$59:$P$127,10,FALSE)),"",VLOOKUP(A33,【入力用】個人登録票!$A$59:$P$127,10,FALSE)))</f>
        <v/>
      </c>
      <c r="U33" s="828"/>
      <c r="V33" s="829"/>
      <c r="W33" s="28"/>
      <c r="AE33" s="31"/>
    </row>
    <row r="34" spans="1:31" s="29" customFormat="1" ht="20.25" customHeight="1">
      <c r="A34" s="162"/>
      <c r="B34" s="42">
        <v>21</v>
      </c>
      <c r="C34" s="817" t="str">
        <f>IF(ISERROR(VLOOKUP(A34,【入力用】個人登録票!$A$21:$P$50,2,FALSE)),"",VLOOKUP(A34,【入力用】個人登録票!$A$21:$P$50,2,FALSE)) &amp; IF(ISERROR(VLOOKUP(A34,【入力用】個人登録票!$A$59:$P$127,2,FALSE)),"",VLOOKUP(A34,【入力用】個人登録票!$A$59:$P$127,2,FALSE))</f>
        <v/>
      </c>
      <c r="D34" s="818"/>
      <c r="E34" s="819" t="str">
        <f>IF(ISERROR(VLOOKUP(A34,【入力用】個人登録票!$A$21:$P$50,13,FALSE)),"",VLOOKUP(A34,【入力用】個人登録票!$A$21:$P$50,13,FALSE)) &amp; IF(ISERROR(VLOOKUP(A34,【入力用】個人登録票!$A$59:$P$127,13,FALSE)),"",VLOOKUP(A34,【入力用】個人登録票!$A$59:$P$127,13,FALSE))</f>
        <v/>
      </c>
      <c r="F34" s="820"/>
      <c r="G34" s="311" t="str">
        <f>IF(ISERROR(VLOOKUP(A34,【入力用】個人登録票!$A$21:$P$50,15,FALSE)),"",VLOOKUP(A34,【入力用】個人登録票!$A$21:$P$50,15,FALSE)) &amp; IF(ISERROR(VLOOKUP(A34,【入力用】個人登録票!$A$59:$P$127,15,FALSE)),"",VLOOKUP(A34,【入力用】個人登録票!$A$59:$P$127,15,FALSE))</f>
        <v/>
      </c>
      <c r="H34" s="821" t="str">
        <f>IF(ISERROR(VLOOKUP(A34,【入力用】個人登録票!$A$21:$P$50,5,FALSE)),"",VLOOKUP(A34,【入力用】個人登録票!$A$21:$P$50,5,FALSE)) &amp; IF(ISERROR(VLOOKUP(A34,【入力用】個人登録票!$A$59:$P$127,5,FALSE)),"",VLOOKUP(A34,【入力用】個人登録票!$A$59:$P$127,5,FALSE))</f>
        <v/>
      </c>
      <c r="I34" s="822"/>
      <c r="J34" s="823"/>
      <c r="K34" s="821" t="str">
        <f>IF(ISERROR(VLOOKUP(A34,【入力用】個人登録票!$A$21:$P$50,6,FALSE)),"",VLOOKUP(A34,【入力用】個人登録票!$A$21:$P$50,6,FALSE)) &amp; IF(ISERROR(VLOOKUP(A34,【入力用】個人登録票!$A$59:$P$127,6,FALSE)),"",VLOOKUP(A34,【入力用】個人登録票!$A$59:$P$127,6,FALSE))</f>
        <v/>
      </c>
      <c r="L34" s="822"/>
      <c r="M34" s="823"/>
      <c r="N34" s="790"/>
      <c r="O34" s="791"/>
      <c r="P34" s="824" t="str">
        <f>IF(ISERROR(VLOOKUP(A34,【入力用】個人登録票!$A$21:$P$50,8,FALSE)),"",VLOOKUP(A34,【入力用】個人登録票!$A$21:$P$50,8,FALSE)) &amp; IF(ISERROR(VLOOKUP(A34,【入力用】個人登録票!$A$59:$P$127,8,FALSE)),"",VLOOKUP(A34,【入力用】個人登録票!$A$59:$P$127,8,FALSE))</f>
        <v/>
      </c>
      <c r="Q34" s="825"/>
      <c r="R34" s="826"/>
      <c r="S34" s="177" t="str">
        <f>IF(ISERROR(VLOOKUP(A34,【入力用】個人登録票!$A$21:$P$50,3,FALSE)),"",VLOOKUP(A34,【入力用】個人登録票!$A$21:$P$50,3,FALSE)) &amp; IF(ISERROR(VLOOKUP(A34,【入力用】個人登録票!$A$59:$P$127,3,FALSE)),"",VLOOKUP(A34,【入力用】個人登録票!$A$59:$P$127,3,FALSE))</f>
        <v/>
      </c>
      <c r="T34" s="827" t="str">
        <f>IF(ISERROR(VLOOKUP(A34,【入力用】個人登録票!$A$21:$P$50,9,FALSE)),"",VLOOKUP(A34,【入力用】個人登録票!$A$21:$P$50,9,FALSE) &amp; "・" &amp; IF(ISERROR(VLOOKUP(A34,【入力用】個人登録票!$A$21:$P$50,10,FALSE)),"",VLOOKUP(A34,【入力用】個人登録票!$A$21:$P$50,10,FALSE))) &amp; IF(ISERROR(VLOOKUP(A34,【入力用】個人登録票!$A$59:$P$127,9,FALSE)),"",VLOOKUP(A34,【入力用】個人登録票!$A$59:$P$127,9,FALSE) &amp; "・" &amp; IF(ISERROR(VLOOKUP(A34,【入力用】個人登録票!$A$59:$P$127,10,FALSE)),"",VLOOKUP(A34,【入力用】個人登録票!$A$59:$P$127,10,FALSE)))</f>
        <v/>
      </c>
      <c r="U34" s="828"/>
      <c r="V34" s="829"/>
      <c r="W34" s="28"/>
      <c r="AE34" s="31"/>
    </row>
    <row r="35" spans="1:31" s="29" customFormat="1" ht="20.25" customHeight="1">
      <c r="A35" s="162"/>
      <c r="B35" s="42">
        <v>22</v>
      </c>
      <c r="C35" s="817" t="str">
        <f>IF(ISERROR(VLOOKUP(A35,【入力用】個人登録票!$A$21:$P$50,2,FALSE)),"",VLOOKUP(A35,【入力用】個人登録票!$A$21:$P$50,2,FALSE)) &amp; IF(ISERROR(VLOOKUP(A35,【入力用】個人登録票!$A$59:$P$127,2,FALSE)),"",VLOOKUP(A35,【入力用】個人登録票!$A$59:$P$127,2,FALSE))</f>
        <v/>
      </c>
      <c r="D35" s="818"/>
      <c r="E35" s="819" t="str">
        <f>IF(ISERROR(VLOOKUP(A35,【入力用】個人登録票!$A$21:$P$50,13,FALSE)),"",VLOOKUP(A35,【入力用】個人登録票!$A$21:$P$50,13,FALSE)) &amp; IF(ISERROR(VLOOKUP(A35,【入力用】個人登録票!$A$59:$P$127,13,FALSE)),"",VLOOKUP(A35,【入力用】個人登録票!$A$59:$P$127,13,FALSE))</f>
        <v/>
      </c>
      <c r="F35" s="820"/>
      <c r="G35" s="311" t="str">
        <f>IF(ISERROR(VLOOKUP(A35,【入力用】個人登録票!$A$21:$P$50,15,FALSE)),"",VLOOKUP(A35,【入力用】個人登録票!$A$21:$P$50,15,FALSE)) &amp; IF(ISERROR(VLOOKUP(A35,【入力用】個人登録票!$A$59:$P$127,15,FALSE)),"",VLOOKUP(A35,【入力用】個人登録票!$A$59:$P$127,15,FALSE))</f>
        <v/>
      </c>
      <c r="H35" s="821" t="str">
        <f>IF(ISERROR(VLOOKUP(A35,【入力用】個人登録票!$A$21:$P$50,5,FALSE)),"",VLOOKUP(A35,【入力用】個人登録票!$A$21:$P$50,5,FALSE)) &amp; IF(ISERROR(VLOOKUP(A35,【入力用】個人登録票!$A$59:$P$127,5,FALSE)),"",VLOOKUP(A35,【入力用】個人登録票!$A$59:$P$127,5,FALSE))</f>
        <v/>
      </c>
      <c r="I35" s="822"/>
      <c r="J35" s="823"/>
      <c r="K35" s="821" t="str">
        <f>IF(ISERROR(VLOOKUP(A35,【入力用】個人登録票!$A$21:$P$50,6,FALSE)),"",VLOOKUP(A35,【入力用】個人登録票!$A$21:$P$50,6,FALSE)) &amp; IF(ISERROR(VLOOKUP(A35,【入力用】個人登録票!$A$59:$P$127,6,FALSE)),"",VLOOKUP(A35,【入力用】個人登録票!$A$59:$P$127,6,FALSE))</f>
        <v/>
      </c>
      <c r="L35" s="822"/>
      <c r="M35" s="823"/>
      <c r="N35" s="790"/>
      <c r="O35" s="791"/>
      <c r="P35" s="824" t="str">
        <f>IF(ISERROR(VLOOKUP(A35,【入力用】個人登録票!$A$21:$P$50,8,FALSE)),"",VLOOKUP(A35,【入力用】個人登録票!$A$21:$P$50,8,FALSE)) &amp; IF(ISERROR(VLOOKUP(A35,【入力用】個人登録票!$A$59:$P$127,8,FALSE)),"",VLOOKUP(A35,【入力用】個人登録票!$A$59:$P$127,8,FALSE))</f>
        <v/>
      </c>
      <c r="Q35" s="825"/>
      <c r="R35" s="826"/>
      <c r="S35" s="177" t="str">
        <f>IF(ISERROR(VLOOKUP(A35,【入力用】個人登録票!$A$21:$P$50,3,FALSE)),"",VLOOKUP(A35,【入力用】個人登録票!$A$21:$P$50,3,FALSE)) &amp; IF(ISERROR(VLOOKUP(A35,【入力用】個人登録票!$A$59:$P$127,3,FALSE)),"",VLOOKUP(A35,【入力用】個人登録票!$A$59:$P$127,3,FALSE))</f>
        <v/>
      </c>
      <c r="T35" s="827" t="str">
        <f>IF(ISERROR(VLOOKUP(A35,【入力用】個人登録票!$A$21:$P$50,9,FALSE)),"",VLOOKUP(A35,【入力用】個人登録票!$A$21:$P$50,9,FALSE) &amp; "・" &amp; IF(ISERROR(VLOOKUP(A35,【入力用】個人登録票!$A$21:$P$50,10,FALSE)),"",VLOOKUP(A35,【入力用】個人登録票!$A$21:$P$50,10,FALSE))) &amp; IF(ISERROR(VLOOKUP(A35,【入力用】個人登録票!$A$59:$P$127,9,FALSE)),"",VLOOKUP(A35,【入力用】個人登録票!$A$59:$P$127,9,FALSE) &amp; "・" &amp; IF(ISERROR(VLOOKUP(A35,【入力用】個人登録票!$A$59:$P$127,10,FALSE)),"",VLOOKUP(A35,【入力用】個人登録票!$A$59:$P$127,10,FALSE)))</f>
        <v/>
      </c>
      <c r="U35" s="828"/>
      <c r="V35" s="829"/>
      <c r="W35" s="28"/>
      <c r="AE35" s="31"/>
    </row>
    <row r="36" spans="1:31" s="29" customFormat="1" ht="20.25" customHeight="1">
      <c r="A36" s="162"/>
      <c r="B36" s="42">
        <v>23</v>
      </c>
      <c r="C36" s="817" t="str">
        <f>IF(ISERROR(VLOOKUP(A36,【入力用】個人登録票!$A$21:$P$50,2,FALSE)),"",VLOOKUP(A36,【入力用】個人登録票!$A$21:$P$50,2,FALSE)) &amp; IF(ISERROR(VLOOKUP(A36,【入力用】個人登録票!$A$59:$P$127,2,FALSE)),"",VLOOKUP(A36,【入力用】個人登録票!$A$59:$P$127,2,FALSE))</f>
        <v/>
      </c>
      <c r="D36" s="818"/>
      <c r="E36" s="819" t="str">
        <f>IF(ISERROR(VLOOKUP(A36,【入力用】個人登録票!$A$21:$P$50,13,FALSE)),"",VLOOKUP(A36,【入力用】個人登録票!$A$21:$P$50,13,FALSE)) &amp; IF(ISERROR(VLOOKUP(A36,【入力用】個人登録票!$A$59:$P$127,13,FALSE)),"",VLOOKUP(A36,【入力用】個人登録票!$A$59:$P$127,13,FALSE))</f>
        <v/>
      </c>
      <c r="F36" s="820"/>
      <c r="G36" s="311" t="str">
        <f>IF(ISERROR(VLOOKUP(A36,【入力用】個人登録票!$A$21:$P$50,15,FALSE)),"",VLOOKUP(A36,【入力用】個人登録票!$A$21:$P$50,15,FALSE)) &amp; IF(ISERROR(VLOOKUP(A36,【入力用】個人登録票!$A$59:$P$127,15,FALSE)),"",VLOOKUP(A36,【入力用】個人登録票!$A$59:$P$127,15,FALSE))</f>
        <v/>
      </c>
      <c r="H36" s="821" t="str">
        <f>IF(ISERROR(VLOOKUP(A36,【入力用】個人登録票!$A$21:$P$50,5,FALSE)),"",VLOOKUP(A36,【入力用】個人登録票!$A$21:$P$50,5,FALSE)) &amp; IF(ISERROR(VLOOKUP(A36,【入力用】個人登録票!$A$59:$P$127,5,FALSE)),"",VLOOKUP(A36,【入力用】個人登録票!$A$59:$P$127,5,FALSE))</f>
        <v/>
      </c>
      <c r="I36" s="822"/>
      <c r="J36" s="823"/>
      <c r="K36" s="821" t="str">
        <f>IF(ISERROR(VLOOKUP(A36,【入力用】個人登録票!$A$21:$P$50,6,FALSE)),"",VLOOKUP(A36,【入力用】個人登録票!$A$21:$P$50,6,FALSE)) &amp; IF(ISERROR(VLOOKUP(A36,【入力用】個人登録票!$A$59:$P$127,6,FALSE)),"",VLOOKUP(A36,【入力用】個人登録票!$A$59:$P$127,6,FALSE))</f>
        <v/>
      </c>
      <c r="L36" s="822"/>
      <c r="M36" s="823"/>
      <c r="N36" s="790"/>
      <c r="O36" s="791"/>
      <c r="P36" s="824" t="str">
        <f>IF(ISERROR(VLOOKUP(A36,【入力用】個人登録票!$A$21:$P$50,8,FALSE)),"",VLOOKUP(A36,【入力用】個人登録票!$A$21:$P$50,8,FALSE)) &amp; IF(ISERROR(VLOOKUP(A36,【入力用】個人登録票!$A$59:$P$127,8,FALSE)),"",VLOOKUP(A36,【入力用】個人登録票!$A$59:$P$127,8,FALSE))</f>
        <v/>
      </c>
      <c r="Q36" s="825"/>
      <c r="R36" s="826"/>
      <c r="S36" s="177" t="str">
        <f>IF(ISERROR(VLOOKUP(A36,【入力用】個人登録票!$A$21:$P$50,3,FALSE)),"",VLOOKUP(A36,【入力用】個人登録票!$A$21:$P$50,3,FALSE)) &amp; IF(ISERROR(VLOOKUP(A36,【入力用】個人登録票!$A$59:$P$127,3,FALSE)),"",VLOOKUP(A36,【入力用】個人登録票!$A$59:$P$127,3,FALSE))</f>
        <v/>
      </c>
      <c r="T36" s="827" t="str">
        <f>IF(ISERROR(VLOOKUP(A36,【入力用】個人登録票!$A$21:$P$50,9,FALSE)),"",VLOOKUP(A36,【入力用】個人登録票!$A$21:$P$50,9,FALSE) &amp; "・" &amp; IF(ISERROR(VLOOKUP(A36,【入力用】個人登録票!$A$21:$P$50,10,FALSE)),"",VLOOKUP(A36,【入力用】個人登録票!$A$21:$P$50,10,FALSE))) &amp; IF(ISERROR(VLOOKUP(A36,【入力用】個人登録票!$A$59:$P$127,9,FALSE)),"",VLOOKUP(A36,【入力用】個人登録票!$A$59:$P$127,9,FALSE) &amp; "・" &amp; IF(ISERROR(VLOOKUP(A36,【入力用】個人登録票!$A$59:$P$127,10,FALSE)),"",VLOOKUP(A36,【入力用】個人登録票!$A$59:$P$127,10,FALSE)))</f>
        <v/>
      </c>
      <c r="U36" s="828"/>
      <c r="V36" s="829"/>
      <c r="W36" s="28"/>
      <c r="AE36" s="31"/>
    </row>
    <row r="37" spans="1:31" s="29" customFormat="1" ht="20.25" customHeight="1">
      <c r="A37" s="162"/>
      <c r="B37" s="42">
        <v>24</v>
      </c>
      <c r="C37" s="817" t="str">
        <f>IF(ISERROR(VLOOKUP(A37,【入力用】個人登録票!$A$21:$P$50,2,FALSE)),"",VLOOKUP(A37,【入力用】個人登録票!$A$21:$P$50,2,FALSE)) &amp; IF(ISERROR(VLOOKUP(A37,【入力用】個人登録票!$A$59:$P$127,2,FALSE)),"",VLOOKUP(A37,【入力用】個人登録票!$A$59:$P$127,2,FALSE))</f>
        <v/>
      </c>
      <c r="D37" s="818"/>
      <c r="E37" s="819" t="str">
        <f>IF(ISERROR(VLOOKUP(A37,【入力用】個人登録票!$A$21:$P$50,13,FALSE)),"",VLOOKUP(A37,【入力用】個人登録票!$A$21:$P$50,13,FALSE)) &amp; IF(ISERROR(VLOOKUP(A37,【入力用】個人登録票!$A$59:$P$127,13,FALSE)),"",VLOOKUP(A37,【入力用】個人登録票!$A$59:$P$127,13,FALSE))</f>
        <v/>
      </c>
      <c r="F37" s="820"/>
      <c r="G37" s="311" t="str">
        <f>IF(ISERROR(VLOOKUP(A37,【入力用】個人登録票!$A$21:$P$50,15,FALSE)),"",VLOOKUP(A37,【入力用】個人登録票!$A$21:$P$50,15,FALSE)) &amp; IF(ISERROR(VLOOKUP(A37,【入力用】個人登録票!$A$59:$P$127,15,FALSE)),"",VLOOKUP(A37,【入力用】個人登録票!$A$59:$P$127,15,FALSE))</f>
        <v/>
      </c>
      <c r="H37" s="821" t="str">
        <f>IF(ISERROR(VLOOKUP(A37,【入力用】個人登録票!$A$21:$P$50,5,FALSE)),"",VLOOKUP(A37,【入力用】個人登録票!$A$21:$P$50,5,FALSE)) &amp; IF(ISERROR(VLOOKUP(A37,【入力用】個人登録票!$A$59:$P$127,5,FALSE)),"",VLOOKUP(A37,【入力用】個人登録票!$A$59:$P$127,5,FALSE))</f>
        <v/>
      </c>
      <c r="I37" s="822"/>
      <c r="J37" s="823"/>
      <c r="K37" s="821" t="str">
        <f>IF(ISERROR(VLOOKUP(A37,【入力用】個人登録票!$A$21:$P$50,6,FALSE)),"",VLOOKUP(A37,【入力用】個人登録票!$A$21:$P$50,6,FALSE)) &amp; IF(ISERROR(VLOOKUP(A37,【入力用】個人登録票!$A$59:$P$127,6,FALSE)),"",VLOOKUP(A37,【入力用】個人登録票!$A$59:$P$127,6,FALSE))</f>
        <v/>
      </c>
      <c r="L37" s="822"/>
      <c r="M37" s="823"/>
      <c r="N37" s="790"/>
      <c r="O37" s="791"/>
      <c r="P37" s="824" t="str">
        <f>IF(ISERROR(VLOOKUP(A37,【入力用】個人登録票!$A$21:$P$50,8,FALSE)),"",VLOOKUP(A37,【入力用】個人登録票!$A$21:$P$50,8,FALSE)) &amp; IF(ISERROR(VLOOKUP(A37,【入力用】個人登録票!$A$59:$P$127,8,FALSE)),"",VLOOKUP(A37,【入力用】個人登録票!$A$59:$P$127,8,FALSE))</f>
        <v/>
      </c>
      <c r="Q37" s="825"/>
      <c r="R37" s="826"/>
      <c r="S37" s="177" t="str">
        <f>IF(ISERROR(VLOOKUP(A37,【入力用】個人登録票!$A$21:$P$50,3,FALSE)),"",VLOOKUP(A37,【入力用】個人登録票!$A$21:$P$50,3,FALSE)) &amp; IF(ISERROR(VLOOKUP(A37,【入力用】個人登録票!$A$59:$P$127,3,FALSE)),"",VLOOKUP(A37,【入力用】個人登録票!$A$59:$P$127,3,FALSE))</f>
        <v/>
      </c>
      <c r="T37" s="827" t="str">
        <f>IF(ISERROR(VLOOKUP(A37,【入力用】個人登録票!$A$21:$P$50,9,FALSE)),"",VLOOKUP(A37,【入力用】個人登録票!$A$21:$P$50,9,FALSE) &amp; "・" &amp; IF(ISERROR(VLOOKUP(A37,【入力用】個人登録票!$A$21:$P$50,10,FALSE)),"",VLOOKUP(A37,【入力用】個人登録票!$A$21:$P$50,10,FALSE))) &amp; IF(ISERROR(VLOOKUP(A37,【入力用】個人登録票!$A$59:$P$127,9,FALSE)),"",VLOOKUP(A37,【入力用】個人登録票!$A$59:$P$127,9,FALSE) &amp; "・" &amp; IF(ISERROR(VLOOKUP(A37,【入力用】個人登録票!$A$59:$P$127,10,FALSE)),"",VLOOKUP(A37,【入力用】個人登録票!$A$59:$P$127,10,FALSE)))</f>
        <v/>
      </c>
      <c r="U37" s="828"/>
      <c r="V37" s="829"/>
      <c r="W37" s="28"/>
      <c r="AE37" s="31"/>
    </row>
    <row r="38" spans="1:31" s="29" customFormat="1" ht="20.25" customHeight="1">
      <c r="A38" s="162"/>
      <c r="B38" s="42">
        <v>25</v>
      </c>
      <c r="C38" s="817" t="str">
        <f>IF(ISERROR(VLOOKUP(A38,【入力用】個人登録票!$A$21:$P$50,2,FALSE)),"",VLOOKUP(A38,【入力用】個人登録票!$A$21:$P$50,2,FALSE)) &amp; IF(ISERROR(VLOOKUP(A38,【入力用】個人登録票!$A$59:$P$127,2,FALSE)),"",VLOOKUP(A38,【入力用】個人登録票!$A$59:$P$127,2,FALSE))</f>
        <v/>
      </c>
      <c r="D38" s="818"/>
      <c r="E38" s="819" t="str">
        <f>IF(ISERROR(VLOOKUP(A38,【入力用】個人登録票!$A$21:$P$50,13,FALSE)),"",VLOOKUP(A38,【入力用】個人登録票!$A$21:$P$50,13,FALSE)) &amp; IF(ISERROR(VLOOKUP(A38,【入力用】個人登録票!$A$59:$P$127,13,FALSE)),"",VLOOKUP(A38,【入力用】個人登録票!$A$59:$P$127,13,FALSE))</f>
        <v/>
      </c>
      <c r="F38" s="820"/>
      <c r="G38" s="311" t="str">
        <f>IF(ISERROR(VLOOKUP(A38,【入力用】個人登録票!$A$21:$P$50,15,FALSE)),"",VLOOKUP(A38,【入力用】個人登録票!$A$21:$P$50,15,FALSE)) &amp; IF(ISERROR(VLOOKUP(A38,【入力用】個人登録票!$A$59:$P$127,15,FALSE)),"",VLOOKUP(A38,【入力用】個人登録票!$A$59:$P$127,15,FALSE))</f>
        <v/>
      </c>
      <c r="H38" s="821" t="str">
        <f>IF(ISERROR(VLOOKUP(A38,【入力用】個人登録票!$A$21:$P$50,5,FALSE)),"",VLOOKUP(A38,【入力用】個人登録票!$A$21:$P$50,5,FALSE)) &amp; IF(ISERROR(VLOOKUP(A38,【入力用】個人登録票!$A$59:$P$127,5,FALSE)),"",VLOOKUP(A38,【入力用】個人登録票!$A$59:$P$127,5,FALSE))</f>
        <v/>
      </c>
      <c r="I38" s="822"/>
      <c r="J38" s="823"/>
      <c r="K38" s="821" t="str">
        <f>IF(ISERROR(VLOOKUP(A38,【入力用】個人登録票!$A$21:$P$50,6,FALSE)),"",VLOOKUP(A38,【入力用】個人登録票!$A$21:$P$50,6,FALSE)) &amp; IF(ISERROR(VLOOKUP(A38,【入力用】個人登録票!$A$59:$P$127,6,FALSE)),"",VLOOKUP(A38,【入力用】個人登録票!$A$59:$P$127,6,FALSE))</f>
        <v/>
      </c>
      <c r="L38" s="822"/>
      <c r="M38" s="823"/>
      <c r="N38" s="790"/>
      <c r="O38" s="791"/>
      <c r="P38" s="824" t="str">
        <f>IF(ISERROR(VLOOKUP(A38,【入力用】個人登録票!$A$21:$P$50,8,FALSE)),"",VLOOKUP(A38,【入力用】個人登録票!$A$21:$P$50,8,FALSE)) &amp; IF(ISERROR(VLOOKUP(A38,【入力用】個人登録票!$A$59:$P$127,8,FALSE)),"",VLOOKUP(A38,【入力用】個人登録票!$A$59:$P$127,8,FALSE))</f>
        <v/>
      </c>
      <c r="Q38" s="825"/>
      <c r="R38" s="826"/>
      <c r="S38" s="177" t="str">
        <f>IF(ISERROR(VLOOKUP(A38,【入力用】個人登録票!$A$21:$P$50,3,FALSE)),"",VLOOKUP(A38,【入力用】個人登録票!$A$21:$P$50,3,FALSE)) &amp; IF(ISERROR(VLOOKUP(A38,【入力用】個人登録票!$A$59:$P$127,3,FALSE)),"",VLOOKUP(A38,【入力用】個人登録票!$A$59:$P$127,3,FALSE))</f>
        <v/>
      </c>
      <c r="T38" s="827" t="str">
        <f>IF(ISERROR(VLOOKUP(A38,【入力用】個人登録票!$A$21:$P$50,9,FALSE)),"",VLOOKUP(A38,【入力用】個人登録票!$A$21:$P$50,9,FALSE) &amp; "・" &amp; IF(ISERROR(VLOOKUP(A38,【入力用】個人登録票!$A$21:$P$50,10,FALSE)),"",VLOOKUP(A38,【入力用】個人登録票!$A$21:$P$50,10,FALSE))) &amp; IF(ISERROR(VLOOKUP(A38,【入力用】個人登録票!$A$59:$P$127,9,FALSE)),"",VLOOKUP(A38,【入力用】個人登録票!$A$59:$P$127,9,FALSE) &amp; "・" &amp; IF(ISERROR(VLOOKUP(A38,【入力用】個人登録票!$A$59:$P$127,10,FALSE)),"",VLOOKUP(A38,【入力用】個人登録票!$A$59:$P$127,10,FALSE)))</f>
        <v/>
      </c>
      <c r="U38" s="828"/>
      <c r="V38" s="829"/>
      <c r="W38" s="28"/>
      <c r="AE38" s="31"/>
    </row>
    <row r="39" spans="1:31" s="29" customFormat="1" ht="20.25" customHeight="1">
      <c r="A39" s="162"/>
      <c r="B39" s="42">
        <v>26</v>
      </c>
      <c r="C39" s="817" t="str">
        <f>IF(ISERROR(VLOOKUP(A39,【入力用】個人登録票!$A$21:$P$50,2,FALSE)),"",VLOOKUP(A39,【入力用】個人登録票!$A$21:$P$50,2,FALSE)) &amp; IF(ISERROR(VLOOKUP(A39,【入力用】個人登録票!$A$59:$P$127,2,FALSE)),"",VLOOKUP(A39,【入力用】個人登録票!$A$59:$P$127,2,FALSE))</f>
        <v/>
      </c>
      <c r="D39" s="818"/>
      <c r="E39" s="819" t="str">
        <f>IF(ISERROR(VLOOKUP(A39,【入力用】個人登録票!$A$21:$P$50,13,FALSE)),"",VLOOKUP(A39,【入力用】個人登録票!$A$21:$P$50,13,FALSE)) &amp; IF(ISERROR(VLOOKUP(A39,【入力用】個人登録票!$A$59:$P$127,13,FALSE)),"",VLOOKUP(A39,【入力用】個人登録票!$A$59:$P$127,13,FALSE))</f>
        <v/>
      </c>
      <c r="F39" s="820"/>
      <c r="G39" s="311" t="str">
        <f>IF(ISERROR(VLOOKUP(A39,【入力用】個人登録票!$A$21:$P$50,15,FALSE)),"",VLOOKUP(A39,【入力用】個人登録票!$A$21:$P$50,15,FALSE)) &amp; IF(ISERROR(VLOOKUP(A39,【入力用】個人登録票!$A$59:$P$127,15,FALSE)),"",VLOOKUP(A39,【入力用】個人登録票!$A$59:$P$127,15,FALSE))</f>
        <v/>
      </c>
      <c r="H39" s="821" t="str">
        <f>IF(ISERROR(VLOOKUP(A39,【入力用】個人登録票!$A$21:$P$50,5,FALSE)),"",VLOOKUP(A39,【入力用】個人登録票!$A$21:$P$50,5,FALSE)) &amp; IF(ISERROR(VLOOKUP(A39,【入力用】個人登録票!$A$59:$P$127,5,FALSE)),"",VLOOKUP(A39,【入力用】個人登録票!$A$59:$P$127,5,FALSE))</f>
        <v/>
      </c>
      <c r="I39" s="822"/>
      <c r="J39" s="823"/>
      <c r="K39" s="821" t="str">
        <f>IF(ISERROR(VLOOKUP(A39,【入力用】個人登録票!$A$21:$P$50,6,FALSE)),"",VLOOKUP(A39,【入力用】個人登録票!$A$21:$P$50,6,FALSE)) &amp; IF(ISERROR(VLOOKUP(A39,【入力用】個人登録票!$A$59:$P$127,6,FALSE)),"",VLOOKUP(A39,【入力用】個人登録票!$A$59:$P$127,6,FALSE))</f>
        <v/>
      </c>
      <c r="L39" s="822"/>
      <c r="M39" s="823"/>
      <c r="N39" s="790"/>
      <c r="O39" s="791"/>
      <c r="P39" s="824" t="str">
        <f>IF(ISERROR(VLOOKUP(A39,【入力用】個人登録票!$A$21:$P$50,8,FALSE)),"",VLOOKUP(A39,【入力用】個人登録票!$A$21:$P$50,8,FALSE)) &amp; IF(ISERROR(VLOOKUP(A39,【入力用】個人登録票!$A$59:$P$127,8,FALSE)),"",VLOOKUP(A39,【入力用】個人登録票!$A$59:$P$127,8,FALSE))</f>
        <v/>
      </c>
      <c r="Q39" s="825"/>
      <c r="R39" s="826"/>
      <c r="S39" s="177" t="str">
        <f>IF(ISERROR(VLOOKUP(A39,【入力用】個人登録票!$A$21:$P$50,3,FALSE)),"",VLOOKUP(A39,【入力用】個人登録票!$A$21:$P$50,3,FALSE)) &amp; IF(ISERROR(VLOOKUP(A39,【入力用】個人登録票!$A$59:$P$127,3,FALSE)),"",VLOOKUP(A39,【入力用】個人登録票!$A$59:$P$127,3,FALSE))</f>
        <v/>
      </c>
      <c r="T39" s="827" t="str">
        <f>IF(ISERROR(VLOOKUP(A39,【入力用】個人登録票!$A$21:$P$50,9,FALSE)),"",VLOOKUP(A39,【入力用】個人登録票!$A$21:$P$50,9,FALSE) &amp; "・" &amp; IF(ISERROR(VLOOKUP(A39,【入力用】個人登録票!$A$21:$P$50,10,FALSE)),"",VLOOKUP(A39,【入力用】個人登録票!$A$21:$P$50,10,FALSE))) &amp; IF(ISERROR(VLOOKUP(A39,【入力用】個人登録票!$A$59:$P$127,9,FALSE)),"",VLOOKUP(A39,【入力用】個人登録票!$A$59:$P$127,9,FALSE) &amp; "・" &amp; IF(ISERROR(VLOOKUP(A39,【入力用】個人登録票!$A$59:$P$127,10,FALSE)),"",VLOOKUP(A39,【入力用】個人登録票!$A$59:$P$127,10,FALSE)))</f>
        <v/>
      </c>
      <c r="U39" s="828"/>
      <c r="V39" s="829"/>
      <c r="W39" s="28"/>
      <c r="AE39" s="31"/>
    </row>
    <row r="40" spans="1:31" s="29" customFormat="1" ht="20.25" customHeight="1">
      <c r="A40" s="162"/>
      <c r="B40" s="42">
        <v>27</v>
      </c>
      <c r="C40" s="817" t="str">
        <f>IF(ISERROR(VLOOKUP(A40,【入力用】個人登録票!$A$21:$P$50,2,FALSE)),"",VLOOKUP(A40,【入力用】個人登録票!$A$21:$P$50,2,FALSE)) &amp; IF(ISERROR(VLOOKUP(A40,【入力用】個人登録票!$A$59:$P$127,2,FALSE)),"",VLOOKUP(A40,【入力用】個人登録票!$A$59:$P$127,2,FALSE))</f>
        <v/>
      </c>
      <c r="D40" s="818"/>
      <c r="E40" s="819" t="str">
        <f>IF(ISERROR(VLOOKUP(A40,【入力用】個人登録票!$A$21:$P$50,13,FALSE)),"",VLOOKUP(A40,【入力用】個人登録票!$A$21:$P$50,13,FALSE)) &amp; IF(ISERROR(VLOOKUP(A40,【入力用】個人登録票!$A$59:$P$127,13,FALSE)),"",VLOOKUP(A40,【入力用】個人登録票!$A$59:$P$127,13,FALSE))</f>
        <v/>
      </c>
      <c r="F40" s="820"/>
      <c r="G40" s="311" t="str">
        <f>IF(ISERROR(VLOOKUP(A40,【入力用】個人登録票!$A$21:$P$50,15,FALSE)),"",VLOOKUP(A40,【入力用】個人登録票!$A$21:$P$50,15,FALSE)) &amp; IF(ISERROR(VLOOKUP(A40,【入力用】個人登録票!$A$59:$P$127,15,FALSE)),"",VLOOKUP(A40,【入力用】個人登録票!$A$59:$P$127,15,FALSE))</f>
        <v/>
      </c>
      <c r="H40" s="821" t="str">
        <f>IF(ISERROR(VLOOKUP(A40,【入力用】個人登録票!$A$21:$P$50,5,FALSE)),"",VLOOKUP(A40,【入力用】個人登録票!$A$21:$P$50,5,FALSE)) &amp; IF(ISERROR(VLOOKUP(A40,【入力用】個人登録票!$A$59:$P$127,5,FALSE)),"",VLOOKUP(A40,【入力用】個人登録票!$A$59:$P$127,5,FALSE))</f>
        <v/>
      </c>
      <c r="I40" s="822"/>
      <c r="J40" s="823"/>
      <c r="K40" s="821" t="str">
        <f>IF(ISERROR(VLOOKUP(A40,【入力用】個人登録票!$A$21:$P$50,6,FALSE)),"",VLOOKUP(A40,【入力用】個人登録票!$A$21:$P$50,6,FALSE)) &amp; IF(ISERROR(VLOOKUP(A40,【入力用】個人登録票!$A$59:$P$127,6,FALSE)),"",VLOOKUP(A40,【入力用】個人登録票!$A$59:$P$127,6,FALSE))</f>
        <v/>
      </c>
      <c r="L40" s="822"/>
      <c r="M40" s="823"/>
      <c r="N40" s="790"/>
      <c r="O40" s="791"/>
      <c r="P40" s="824" t="str">
        <f>IF(ISERROR(VLOOKUP(A40,【入力用】個人登録票!$A$21:$P$50,8,FALSE)),"",VLOOKUP(A40,【入力用】個人登録票!$A$21:$P$50,8,FALSE)) &amp; IF(ISERROR(VLOOKUP(A40,【入力用】個人登録票!$A$59:$P$127,8,FALSE)),"",VLOOKUP(A40,【入力用】個人登録票!$A$59:$P$127,8,FALSE))</f>
        <v/>
      </c>
      <c r="Q40" s="825"/>
      <c r="R40" s="826"/>
      <c r="S40" s="177" t="str">
        <f>IF(ISERROR(VLOOKUP(A40,【入力用】個人登録票!$A$21:$P$50,3,FALSE)),"",VLOOKUP(A40,【入力用】個人登録票!$A$21:$P$50,3,FALSE)) &amp; IF(ISERROR(VLOOKUP(A40,【入力用】個人登録票!$A$59:$P$127,3,FALSE)),"",VLOOKUP(A40,【入力用】個人登録票!$A$59:$P$127,3,FALSE))</f>
        <v/>
      </c>
      <c r="T40" s="827" t="str">
        <f>IF(ISERROR(VLOOKUP(A40,【入力用】個人登録票!$A$21:$P$50,9,FALSE)),"",VLOOKUP(A40,【入力用】個人登録票!$A$21:$P$50,9,FALSE) &amp; "・" &amp; IF(ISERROR(VLOOKUP(A40,【入力用】個人登録票!$A$21:$P$50,10,FALSE)),"",VLOOKUP(A40,【入力用】個人登録票!$A$21:$P$50,10,FALSE))) &amp; IF(ISERROR(VLOOKUP(A40,【入力用】個人登録票!$A$59:$P$127,9,FALSE)),"",VLOOKUP(A40,【入力用】個人登録票!$A$59:$P$127,9,FALSE) &amp; "・" &amp; IF(ISERROR(VLOOKUP(A40,【入力用】個人登録票!$A$59:$P$127,10,FALSE)),"",VLOOKUP(A40,【入力用】個人登録票!$A$59:$P$127,10,FALSE)))</f>
        <v/>
      </c>
      <c r="U40" s="828"/>
      <c r="V40" s="829"/>
      <c r="W40" s="28"/>
      <c r="AE40" s="31"/>
    </row>
    <row r="41" spans="1:31" s="29" customFormat="1" ht="20.25" customHeight="1">
      <c r="A41" s="162"/>
      <c r="B41" s="42">
        <v>28</v>
      </c>
      <c r="C41" s="817" t="str">
        <f>IF(ISERROR(VLOOKUP(A41,【入力用】個人登録票!$A$21:$P$50,2,FALSE)),"",VLOOKUP(A41,【入力用】個人登録票!$A$21:$P$50,2,FALSE)) &amp; IF(ISERROR(VLOOKUP(A41,【入力用】個人登録票!$A$59:$P$127,2,FALSE)),"",VLOOKUP(A41,【入力用】個人登録票!$A$59:$P$127,2,FALSE))</f>
        <v/>
      </c>
      <c r="D41" s="818"/>
      <c r="E41" s="819" t="str">
        <f>IF(ISERROR(VLOOKUP(A41,【入力用】個人登録票!$A$21:$P$50,13,FALSE)),"",VLOOKUP(A41,【入力用】個人登録票!$A$21:$P$50,13,FALSE)) &amp; IF(ISERROR(VLOOKUP(A41,【入力用】個人登録票!$A$59:$P$127,13,FALSE)),"",VLOOKUP(A41,【入力用】個人登録票!$A$59:$P$127,13,FALSE))</f>
        <v/>
      </c>
      <c r="F41" s="820"/>
      <c r="G41" s="311" t="str">
        <f>IF(ISERROR(VLOOKUP(A41,【入力用】個人登録票!$A$21:$P$50,15,FALSE)),"",VLOOKUP(A41,【入力用】個人登録票!$A$21:$P$50,15,FALSE)) &amp; IF(ISERROR(VLOOKUP(A41,【入力用】個人登録票!$A$59:$P$127,15,FALSE)),"",VLOOKUP(A41,【入力用】個人登録票!$A$59:$P$127,15,FALSE))</f>
        <v/>
      </c>
      <c r="H41" s="821" t="str">
        <f>IF(ISERROR(VLOOKUP(A41,【入力用】個人登録票!$A$21:$P$50,5,FALSE)),"",VLOOKUP(A41,【入力用】個人登録票!$A$21:$P$50,5,FALSE)) &amp; IF(ISERROR(VLOOKUP(A41,【入力用】個人登録票!$A$59:$P$127,5,FALSE)),"",VLOOKUP(A41,【入力用】個人登録票!$A$59:$P$127,5,FALSE))</f>
        <v/>
      </c>
      <c r="I41" s="822"/>
      <c r="J41" s="823"/>
      <c r="K41" s="821" t="str">
        <f>IF(ISERROR(VLOOKUP(A41,【入力用】個人登録票!$A$21:$P$50,6,FALSE)),"",VLOOKUP(A41,【入力用】個人登録票!$A$21:$P$50,6,FALSE)) &amp; IF(ISERROR(VLOOKUP(A41,【入力用】個人登録票!$A$59:$P$127,6,FALSE)),"",VLOOKUP(A41,【入力用】個人登録票!$A$59:$P$127,6,FALSE))</f>
        <v/>
      </c>
      <c r="L41" s="822"/>
      <c r="M41" s="823"/>
      <c r="N41" s="790"/>
      <c r="O41" s="791"/>
      <c r="P41" s="824" t="str">
        <f>IF(ISERROR(VLOOKUP(A41,【入力用】個人登録票!$A$21:$P$50,8,FALSE)),"",VLOOKUP(A41,【入力用】個人登録票!$A$21:$P$50,8,FALSE)) &amp; IF(ISERROR(VLOOKUP(A41,【入力用】個人登録票!$A$59:$P$127,8,FALSE)),"",VLOOKUP(A41,【入力用】個人登録票!$A$59:$P$127,8,FALSE))</f>
        <v/>
      </c>
      <c r="Q41" s="825"/>
      <c r="R41" s="826"/>
      <c r="S41" s="177" t="str">
        <f>IF(ISERROR(VLOOKUP(A41,【入力用】個人登録票!$A$21:$P$50,3,FALSE)),"",VLOOKUP(A41,【入力用】個人登録票!$A$21:$P$50,3,FALSE)) &amp; IF(ISERROR(VLOOKUP(A41,【入力用】個人登録票!$A$59:$P$127,3,FALSE)),"",VLOOKUP(A41,【入力用】個人登録票!$A$59:$P$127,3,FALSE))</f>
        <v/>
      </c>
      <c r="T41" s="827" t="str">
        <f>IF(ISERROR(VLOOKUP(A41,【入力用】個人登録票!$A$21:$P$50,9,FALSE)),"",VLOOKUP(A41,【入力用】個人登録票!$A$21:$P$50,9,FALSE) &amp; "・" &amp; IF(ISERROR(VLOOKUP(A41,【入力用】個人登録票!$A$21:$P$50,10,FALSE)),"",VLOOKUP(A41,【入力用】個人登録票!$A$21:$P$50,10,FALSE))) &amp; IF(ISERROR(VLOOKUP(A41,【入力用】個人登録票!$A$59:$P$127,9,FALSE)),"",VLOOKUP(A41,【入力用】個人登録票!$A$59:$P$127,9,FALSE) &amp; "・" &amp; IF(ISERROR(VLOOKUP(A41,【入力用】個人登録票!$A$59:$P$127,10,FALSE)),"",VLOOKUP(A41,【入力用】個人登録票!$A$59:$P$127,10,FALSE)))</f>
        <v/>
      </c>
      <c r="U41" s="828"/>
      <c r="V41" s="829"/>
      <c r="W41" s="28"/>
      <c r="AE41" s="31"/>
    </row>
    <row r="42" spans="1:31" s="29" customFormat="1" ht="20.25" customHeight="1">
      <c r="A42" s="162"/>
      <c r="B42" s="42">
        <v>29</v>
      </c>
      <c r="C42" s="817" t="str">
        <f>IF(ISERROR(VLOOKUP(A42,【入力用】個人登録票!$A$21:$P$50,2,FALSE)),"",VLOOKUP(A42,【入力用】個人登録票!$A$21:$P$50,2,FALSE)) &amp; IF(ISERROR(VLOOKUP(A42,【入力用】個人登録票!$A$59:$P$127,2,FALSE)),"",VLOOKUP(A42,【入力用】個人登録票!$A$59:$P$127,2,FALSE))</f>
        <v/>
      </c>
      <c r="D42" s="818"/>
      <c r="E42" s="819" t="str">
        <f>IF(ISERROR(VLOOKUP(A42,【入力用】個人登録票!$A$21:$P$50,13,FALSE)),"",VLOOKUP(A42,【入力用】個人登録票!$A$21:$P$50,13,FALSE)) &amp; IF(ISERROR(VLOOKUP(A42,【入力用】個人登録票!$A$59:$P$127,13,FALSE)),"",VLOOKUP(A42,【入力用】個人登録票!$A$59:$P$127,13,FALSE))</f>
        <v/>
      </c>
      <c r="F42" s="820"/>
      <c r="G42" s="311" t="str">
        <f>IF(ISERROR(VLOOKUP(A42,【入力用】個人登録票!$A$21:$P$50,15,FALSE)),"",VLOOKUP(A42,【入力用】個人登録票!$A$21:$P$50,15,FALSE)) &amp; IF(ISERROR(VLOOKUP(A42,【入力用】個人登録票!$A$59:$P$127,15,FALSE)),"",VLOOKUP(A42,【入力用】個人登録票!$A$59:$P$127,15,FALSE))</f>
        <v/>
      </c>
      <c r="H42" s="821" t="str">
        <f>IF(ISERROR(VLOOKUP(A42,【入力用】個人登録票!$A$21:$P$50,5,FALSE)),"",VLOOKUP(A42,【入力用】個人登録票!$A$21:$P$50,5,FALSE)) &amp; IF(ISERROR(VLOOKUP(A42,【入力用】個人登録票!$A$59:$P$127,5,FALSE)),"",VLOOKUP(A42,【入力用】個人登録票!$A$59:$P$127,5,FALSE))</f>
        <v/>
      </c>
      <c r="I42" s="822"/>
      <c r="J42" s="823"/>
      <c r="K42" s="821" t="str">
        <f>IF(ISERROR(VLOOKUP(A42,【入力用】個人登録票!$A$21:$P$50,6,FALSE)),"",VLOOKUP(A42,【入力用】個人登録票!$A$21:$P$50,6,FALSE)) &amp; IF(ISERROR(VLOOKUP(A42,【入力用】個人登録票!$A$59:$P$127,6,FALSE)),"",VLOOKUP(A42,【入力用】個人登録票!$A$59:$P$127,6,FALSE))</f>
        <v/>
      </c>
      <c r="L42" s="822"/>
      <c r="M42" s="823"/>
      <c r="N42" s="790"/>
      <c r="O42" s="791"/>
      <c r="P42" s="824" t="str">
        <f>IF(ISERROR(VLOOKUP(A42,【入力用】個人登録票!$A$21:$P$50,8,FALSE)),"",VLOOKUP(A42,【入力用】個人登録票!$A$21:$P$50,8,FALSE)) &amp; IF(ISERROR(VLOOKUP(A42,【入力用】個人登録票!$A$59:$P$127,8,FALSE)),"",VLOOKUP(A42,【入力用】個人登録票!$A$59:$P$127,8,FALSE))</f>
        <v/>
      </c>
      <c r="Q42" s="825"/>
      <c r="R42" s="826"/>
      <c r="S42" s="177" t="str">
        <f>IF(ISERROR(VLOOKUP(A42,【入力用】個人登録票!$A$21:$P$50,3,FALSE)),"",VLOOKUP(A42,【入力用】個人登録票!$A$21:$P$50,3,FALSE)) &amp; IF(ISERROR(VLOOKUP(A42,【入力用】個人登録票!$A$59:$P$127,3,FALSE)),"",VLOOKUP(A42,【入力用】個人登録票!$A$59:$P$127,3,FALSE))</f>
        <v/>
      </c>
      <c r="T42" s="827" t="str">
        <f>IF(ISERROR(VLOOKUP(A42,【入力用】個人登録票!$A$21:$P$50,9,FALSE)),"",VLOOKUP(A42,【入力用】個人登録票!$A$21:$P$50,9,FALSE) &amp; "・" &amp; IF(ISERROR(VLOOKUP(A42,【入力用】個人登録票!$A$21:$P$50,10,FALSE)),"",VLOOKUP(A42,【入力用】個人登録票!$A$21:$P$50,10,FALSE))) &amp; IF(ISERROR(VLOOKUP(A42,【入力用】個人登録票!$A$59:$P$127,9,FALSE)),"",VLOOKUP(A42,【入力用】個人登録票!$A$59:$P$127,9,FALSE) &amp; "・" &amp; IF(ISERROR(VLOOKUP(A42,【入力用】個人登録票!$A$59:$P$127,10,FALSE)),"",VLOOKUP(A42,【入力用】個人登録票!$A$59:$P$127,10,FALSE)))</f>
        <v/>
      </c>
      <c r="U42" s="828"/>
      <c r="V42" s="829"/>
      <c r="W42" s="28"/>
      <c r="AE42" s="31"/>
    </row>
    <row r="43" spans="1:31" s="29" customFormat="1" ht="20.25" customHeight="1">
      <c r="A43" s="163"/>
      <c r="B43" s="43">
        <v>30</v>
      </c>
      <c r="C43" s="886" t="str">
        <f>IF(ISERROR(VLOOKUP(A43,【入力用】個人登録票!$A$21:$P$50,2,FALSE)),"",VLOOKUP(A43,【入力用】個人登録票!$A$21:$P$50,2,FALSE)) &amp; IF(ISERROR(VLOOKUP(A43,【入力用】個人登録票!$A$59:$P$127,2,FALSE)),"",VLOOKUP(A43,【入力用】個人登録票!$A$59:$P$127,2,FALSE))</f>
        <v/>
      </c>
      <c r="D43" s="887"/>
      <c r="E43" s="838" t="str">
        <f>IF(ISERROR(VLOOKUP(A43,【入力用】個人登録票!$A$21:$P$50,13,FALSE)),"",VLOOKUP(A43,【入力用】個人登録票!$A$21:$P$50,13,FALSE)) &amp; IF(ISERROR(VLOOKUP(A43,【入力用】個人登録票!$A$59:$P$127,13,FALSE)),"",VLOOKUP(A43,【入力用】個人登録票!$A$59:$P$127,13,FALSE))</f>
        <v/>
      </c>
      <c r="F43" s="839"/>
      <c r="G43" s="313" t="str">
        <f>IF(ISERROR(VLOOKUP(A43,【入力用】個人登録票!$A$21:$P$50,15,FALSE)),"",VLOOKUP(A43,【入力用】個人登録票!$A$21:$P$50,15,FALSE)) &amp; IF(ISERROR(VLOOKUP(A43,【入力用】個人登録票!$A$59:$P$127,15,FALSE)),"",VLOOKUP(A43,【入力用】個人登録票!$A$59:$P$127,15,FALSE))</f>
        <v/>
      </c>
      <c r="H43" s="840" t="str">
        <f>IF(ISERROR(VLOOKUP(A43,【入力用】個人登録票!$A$21:$P$50,5,FALSE)),"",VLOOKUP(A43,【入力用】個人登録票!$A$21:$P$50,5,FALSE)) &amp; IF(ISERROR(VLOOKUP(A43,【入力用】個人登録票!$A$59:$P$127,5,FALSE)),"",VLOOKUP(A43,【入力用】個人登録票!$A$59:$P$127,5,FALSE))</f>
        <v/>
      </c>
      <c r="I43" s="841"/>
      <c r="J43" s="842"/>
      <c r="K43" s="840" t="str">
        <f>IF(ISERROR(VLOOKUP(A43,【入力用】個人登録票!$A$21:$P$50,6,FALSE)),"",VLOOKUP(A43,【入力用】個人登録票!$A$21:$P$50,6,FALSE)) &amp; IF(ISERROR(VLOOKUP(A43,【入力用】個人登録票!$A$59:$P$127,6,FALSE)),"",VLOOKUP(A43,【入力用】個人登録票!$A$59:$P$127,6,FALSE))</f>
        <v/>
      </c>
      <c r="L43" s="841"/>
      <c r="M43" s="842"/>
      <c r="N43" s="792"/>
      <c r="O43" s="793"/>
      <c r="P43" s="843" t="str">
        <f>IF(ISERROR(VLOOKUP(A43,【入力用】個人登録票!$A$21:$P$50,8,FALSE)),"",VLOOKUP(A43,【入力用】個人登録票!$A$21:$P$50,8,FALSE)) &amp; IF(ISERROR(VLOOKUP(A43,【入力用】個人登録票!$A$59:$P$127,8,FALSE)),"",VLOOKUP(A43,【入力用】個人登録票!$A$59:$P$127,8,FALSE))</f>
        <v/>
      </c>
      <c r="Q43" s="844"/>
      <c r="R43" s="845"/>
      <c r="S43" s="178" t="str">
        <f>IF(ISERROR(VLOOKUP(A43,【入力用】個人登録票!$A$21:$P$50,3,FALSE)),"",VLOOKUP(A43,【入力用】個人登録票!$A$21:$P$50,3,FALSE)) &amp; IF(ISERROR(VLOOKUP(A43,【入力用】個人登録票!$A$59:$P$127,3,FALSE)),"",VLOOKUP(A43,【入力用】個人登録票!$A$59:$P$127,3,FALSE))</f>
        <v/>
      </c>
      <c r="T43" s="846" t="str">
        <f>IF(ISERROR(VLOOKUP(A43,【入力用】個人登録票!$A$21:$P$50,9,FALSE)),"",VLOOKUP(A43,【入力用】個人登録票!$A$21:$P$50,9,FALSE) &amp; "・" &amp; IF(ISERROR(VLOOKUP(A43,【入力用】個人登録票!$A$21:$P$50,10,FALSE)),"",VLOOKUP(A43,【入力用】個人登録票!$A$21:$P$50,10,FALSE))) &amp; IF(ISERROR(VLOOKUP(A43,【入力用】個人登録票!$A$59:$P$127,9,FALSE)),"",VLOOKUP(A43,【入力用】個人登録票!$A$59:$P$127,9,FALSE) &amp; "・" &amp; IF(ISERROR(VLOOKUP(A43,【入力用】個人登録票!$A$59:$P$127,10,FALSE)),"",VLOOKUP(A43,【入力用】個人登録票!$A$59:$P$127,10,FALSE)))</f>
        <v/>
      </c>
      <c r="U43" s="847"/>
      <c r="V43" s="848"/>
      <c r="W43" s="28"/>
      <c r="AE43" s="31"/>
    </row>
    <row r="44" spans="1:31" s="29" customFormat="1" ht="6.75" customHeight="1">
      <c r="B44" s="30"/>
      <c r="C44" s="30"/>
      <c r="D44" s="180"/>
      <c r="E44" s="113"/>
      <c r="F44" s="113"/>
      <c r="G44" s="113"/>
      <c r="H44" s="113"/>
      <c r="I44" s="113"/>
      <c r="J44" s="113"/>
      <c r="K44" s="113"/>
      <c r="L44" s="113"/>
      <c r="M44" s="113"/>
      <c r="N44" s="113"/>
      <c r="O44" s="113"/>
      <c r="P44" s="113"/>
      <c r="Q44" s="113"/>
      <c r="R44" s="113"/>
      <c r="S44" s="179"/>
      <c r="T44" s="179"/>
      <c r="U44" s="179"/>
      <c r="V44" s="179"/>
    </row>
    <row r="45" spans="1:31" s="29" customFormat="1" ht="15" customHeight="1">
      <c r="B45" s="805" t="s">
        <v>96</v>
      </c>
      <c r="C45" s="805"/>
      <c r="D45" s="805"/>
      <c r="E45" s="805"/>
      <c r="F45" s="805"/>
      <c r="G45" s="805"/>
      <c r="H45" s="805"/>
      <c r="I45" s="805" t="s">
        <v>97</v>
      </c>
      <c r="J45" s="805"/>
      <c r="K45" s="805"/>
      <c r="L45" s="805"/>
      <c r="M45" s="805" t="s">
        <v>98</v>
      </c>
      <c r="N45" s="805"/>
      <c r="O45" s="805"/>
      <c r="P45" s="805" t="s">
        <v>99</v>
      </c>
      <c r="Q45" s="805"/>
      <c r="R45" s="805"/>
      <c r="S45" s="805" t="s">
        <v>100</v>
      </c>
      <c r="T45" s="805"/>
      <c r="U45" s="805"/>
      <c r="V45" s="805"/>
    </row>
    <row r="46" spans="1:31" s="29" customFormat="1" ht="15" customHeight="1">
      <c r="B46" s="849"/>
      <c r="C46" s="849"/>
      <c r="D46" s="849"/>
      <c r="E46" s="849"/>
      <c r="F46" s="849"/>
      <c r="G46" s="849"/>
      <c r="H46" s="849"/>
      <c r="I46" s="849"/>
      <c r="J46" s="849"/>
      <c r="K46" s="849"/>
      <c r="L46" s="849"/>
      <c r="M46" s="849"/>
      <c r="N46" s="849"/>
      <c r="O46" s="849"/>
      <c r="P46" s="849"/>
      <c r="Q46" s="849"/>
      <c r="R46" s="849"/>
      <c r="S46" s="849"/>
      <c r="T46" s="849"/>
      <c r="U46" s="849"/>
      <c r="V46" s="849"/>
    </row>
    <row r="47" spans="1:31" s="29" customFormat="1" ht="6.75" customHeight="1">
      <c r="B47" s="30"/>
      <c r="C47" s="30"/>
      <c r="D47" s="28"/>
      <c r="E47" s="28"/>
      <c r="F47" s="28"/>
      <c r="G47" s="28"/>
      <c r="H47" s="28"/>
      <c r="I47" s="28"/>
      <c r="J47" s="28"/>
      <c r="K47" s="28"/>
      <c r="L47" s="28"/>
      <c r="M47" s="28"/>
      <c r="N47" s="28"/>
      <c r="O47" s="28"/>
      <c r="P47" s="28"/>
      <c r="Q47" s="28"/>
      <c r="R47" s="28"/>
      <c r="S47" s="34"/>
      <c r="T47" s="34"/>
      <c r="U47" s="34"/>
      <c r="V47" s="34"/>
    </row>
    <row r="48" spans="1:31" s="29" customFormat="1" ht="21" customHeight="1">
      <c r="B48" s="805" t="s">
        <v>325</v>
      </c>
      <c r="C48" s="805"/>
      <c r="D48" s="850"/>
      <c r="E48" s="159"/>
      <c r="F48" s="806" t="s">
        <v>324</v>
      </c>
      <c r="G48" s="810"/>
      <c r="H48" s="810"/>
      <c r="I48" s="810"/>
      <c r="J48" s="810"/>
      <c r="K48" s="862"/>
      <c r="L48" s="160"/>
      <c r="M48" s="806" t="s">
        <v>101</v>
      </c>
      <c r="N48" s="810"/>
      <c r="O48" s="810"/>
      <c r="P48" s="810"/>
      <c r="Q48" s="810"/>
      <c r="R48" s="810"/>
      <c r="S48" s="810"/>
      <c r="T48" s="810"/>
      <c r="U48" s="810"/>
      <c r="V48" s="807"/>
    </row>
    <row r="49" spans="2:22" s="29" customFormat="1" ht="12.75" customHeight="1">
      <c r="B49" s="851" t="s">
        <v>323</v>
      </c>
      <c r="C49" s="851"/>
      <c r="D49" s="850"/>
      <c r="E49" s="852" t="s">
        <v>102</v>
      </c>
      <c r="F49" s="852"/>
      <c r="G49" s="852" t="s">
        <v>322</v>
      </c>
      <c r="H49" s="852"/>
      <c r="I49" s="852" t="s">
        <v>321</v>
      </c>
      <c r="J49" s="852"/>
      <c r="K49" s="854" t="s">
        <v>327</v>
      </c>
      <c r="L49" s="855"/>
      <c r="M49" s="856"/>
      <c r="N49" s="856"/>
      <c r="O49" s="856"/>
      <c r="P49" s="856"/>
      <c r="Q49" s="856"/>
      <c r="R49" s="856"/>
      <c r="S49" s="856"/>
      <c r="T49" s="856"/>
      <c r="U49" s="856"/>
      <c r="V49" s="857"/>
    </row>
    <row r="50" spans="2:22" s="29" customFormat="1" ht="24.25" customHeight="1">
      <c r="B50" s="805"/>
      <c r="C50" s="805"/>
      <c r="D50" s="850"/>
      <c r="E50" s="865"/>
      <c r="F50" s="865"/>
      <c r="G50" s="865"/>
      <c r="H50" s="865"/>
      <c r="I50" s="865"/>
      <c r="J50" s="865"/>
      <c r="K50" s="866"/>
      <c r="L50" s="867"/>
      <c r="M50" s="858"/>
      <c r="N50" s="858"/>
      <c r="O50" s="858"/>
      <c r="P50" s="858"/>
      <c r="Q50" s="858"/>
      <c r="R50" s="858"/>
      <c r="S50" s="858"/>
      <c r="T50" s="858"/>
      <c r="U50" s="858"/>
      <c r="V50" s="859"/>
    </row>
    <row r="51" spans="2:22" s="29" customFormat="1" ht="12.75" customHeight="1">
      <c r="B51" s="851" t="s">
        <v>320</v>
      </c>
      <c r="C51" s="851"/>
      <c r="D51" s="850"/>
      <c r="E51" s="852" t="s">
        <v>102</v>
      </c>
      <c r="F51" s="852"/>
      <c r="G51" s="852" t="s">
        <v>322</v>
      </c>
      <c r="H51" s="852"/>
      <c r="I51" s="852" t="s">
        <v>321</v>
      </c>
      <c r="J51" s="852"/>
      <c r="K51" s="854" t="s">
        <v>327</v>
      </c>
      <c r="L51" s="855"/>
      <c r="M51" s="858"/>
      <c r="N51" s="858"/>
      <c r="O51" s="858"/>
      <c r="P51" s="858"/>
      <c r="Q51" s="858"/>
      <c r="R51" s="858"/>
      <c r="S51" s="858"/>
      <c r="T51" s="858"/>
      <c r="U51" s="858"/>
      <c r="V51" s="859"/>
    </row>
    <row r="52" spans="2:22" s="29" customFormat="1" ht="28.5" customHeight="1">
      <c r="B52" s="805"/>
      <c r="C52" s="805"/>
      <c r="D52" s="850"/>
      <c r="E52" s="853"/>
      <c r="F52" s="853"/>
      <c r="G52" s="853"/>
      <c r="H52" s="853"/>
      <c r="I52" s="853"/>
      <c r="J52" s="853"/>
      <c r="K52" s="863"/>
      <c r="L52" s="864"/>
      <c r="M52" s="860"/>
      <c r="N52" s="860"/>
      <c r="O52" s="860"/>
      <c r="P52" s="860"/>
      <c r="Q52" s="860"/>
      <c r="R52" s="860"/>
      <c r="S52" s="860"/>
      <c r="T52" s="860"/>
      <c r="U52" s="860"/>
      <c r="V52" s="861"/>
    </row>
    <row r="53" spans="2:22" s="29" customFormat="1" ht="12.75" customHeight="1">
      <c r="B53" s="30"/>
      <c r="C53" s="30"/>
      <c r="D53" s="28"/>
      <c r="E53" s="28"/>
      <c r="F53" s="28"/>
      <c r="G53" s="28"/>
      <c r="H53" s="28"/>
      <c r="I53" s="28"/>
      <c r="J53" s="28"/>
      <c r="K53" s="28"/>
      <c r="L53" s="28"/>
      <c r="M53" s="28"/>
      <c r="N53" s="28"/>
      <c r="O53" s="28"/>
      <c r="P53" s="28"/>
      <c r="Q53" s="28"/>
      <c r="R53" s="28"/>
      <c r="S53" s="34"/>
      <c r="T53" s="34"/>
      <c r="U53" s="34"/>
      <c r="V53" s="34"/>
    </row>
    <row r="54" spans="2:22" s="29" customFormat="1" ht="12.75" customHeight="1">
      <c r="B54" s="30"/>
      <c r="C54" s="30"/>
      <c r="D54" s="28"/>
      <c r="E54" s="28"/>
      <c r="F54" s="28"/>
      <c r="G54" s="28"/>
      <c r="H54" s="28"/>
      <c r="I54" s="28"/>
      <c r="J54" s="28"/>
      <c r="K54" s="28"/>
      <c r="L54" s="28"/>
      <c r="M54" s="28"/>
      <c r="N54" s="28"/>
      <c r="O54" s="28"/>
      <c r="P54" s="28"/>
      <c r="Q54" s="28"/>
      <c r="R54" s="28"/>
      <c r="S54" s="34"/>
      <c r="T54" s="34"/>
      <c r="U54" s="34"/>
      <c r="V54" s="34"/>
    </row>
    <row r="55" spans="2:22" s="29" customFormat="1" ht="12.75" customHeight="1">
      <c r="B55" s="30"/>
      <c r="C55" s="30"/>
      <c r="D55" s="28"/>
      <c r="E55" s="28"/>
      <c r="F55" s="28"/>
      <c r="G55" s="28"/>
      <c r="H55" s="28"/>
      <c r="I55" s="28"/>
      <c r="J55" s="28"/>
      <c r="K55" s="28"/>
      <c r="L55" s="28"/>
      <c r="M55" s="28"/>
      <c r="N55" s="28"/>
      <c r="O55" s="28"/>
      <c r="P55" s="28"/>
      <c r="Q55" s="28"/>
      <c r="R55" s="28"/>
      <c r="S55" s="34"/>
      <c r="T55" s="34"/>
      <c r="U55" s="34"/>
      <c r="V55" s="34"/>
    </row>
    <row r="56" spans="2:22" s="29" customFormat="1" ht="12.75" customHeight="1">
      <c r="B56" s="30"/>
      <c r="C56" s="30"/>
      <c r="D56" s="28"/>
      <c r="E56" s="28"/>
      <c r="F56" s="28"/>
      <c r="G56" s="28"/>
      <c r="H56" s="28"/>
      <c r="I56" s="28"/>
      <c r="J56" s="28"/>
      <c r="K56" s="28"/>
      <c r="L56" s="28"/>
      <c r="M56" s="28"/>
      <c r="N56" s="28"/>
      <c r="O56" s="28"/>
      <c r="P56" s="28"/>
      <c r="Q56" s="28"/>
      <c r="R56" s="28"/>
      <c r="S56" s="34"/>
      <c r="T56" s="34"/>
      <c r="U56" s="34"/>
      <c r="V56" s="34"/>
    </row>
    <row r="57" spans="2:22" s="29" customFormat="1" ht="12.75" customHeight="1">
      <c r="B57" s="30"/>
      <c r="C57" s="30"/>
      <c r="D57" s="28"/>
      <c r="E57" s="28"/>
      <c r="F57" s="28"/>
      <c r="G57" s="28"/>
      <c r="H57" s="28"/>
      <c r="I57" s="28"/>
      <c r="J57" s="28"/>
      <c r="K57" s="28"/>
      <c r="L57" s="28"/>
      <c r="M57" s="28"/>
      <c r="N57" s="28"/>
      <c r="O57" s="28"/>
      <c r="P57" s="28"/>
      <c r="Q57" s="28"/>
      <c r="R57" s="28"/>
      <c r="S57" s="34"/>
      <c r="T57" s="34"/>
      <c r="U57" s="34"/>
      <c r="V57" s="34"/>
    </row>
    <row r="58" spans="2:22" s="29" customFormat="1" ht="12.75" customHeight="1">
      <c r="B58" s="30"/>
      <c r="C58" s="30"/>
      <c r="D58" s="28"/>
      <c r="E58" s="28"/>
      <c r="F58" s="28"/>
      <c r="G58" s="28"/>
      <c r="H58" s="28"/>
      <c r="I58" s="28"/>
      <c r="J58" s="28"/>
      <c r="K58" s="28"/>
      <c r="L58" s="28"/>
      <c r="M58" s="28"/>
      <c r="N58" s="28"/>
      <c r="O58" s="28"/>
      <c r="P58" s="28"/>
      <c r="Q58" s="28"/>
      <c r="R58" s="28"/>
      <c r="S58" s="34"/>
      <c r="T58" s="34"/>
      <c r="U58" s="34"/>
      <c r="V58" s="34"/>
    </row>
    <row r="59" spans="2:22" s="29" customFormat="1" ht="12.75" customHeight="1">
      <c r="B59" s="30"/>
      <c r="C59" s="30"/>
      <c r="D59" s="28"/>
      <c r="E59" s="28"/>
      <c r="F59" s="28"/>
      <c r="G59" s="28"/>
      <c r="H59" s="28"/>
      <c r="I59" s="28"/>
      <c r="J59" s="28"/>
      <c r="K59" s="28"/>
      <c r="L59" s="28"/>
      <c r="M59" s="28"/>
      <c r="N59" s="28"/>
      <c r="O59" s="28"/>
      <c r="P59" s="28"/>
      <c r="Q59" s="28"/>
      <c r="R59" s="28"/>
      <c r="S59" s="34"/>
      <c r="T59" s="34"/>
      <c r="U59" s="34"/>
      <c r="V59" s="34"/>
    </row>
    <row r="60" spans="2:22" s="29" customFormat="1" ht="12.75" customHeight="1">
      <c r="B60" s="30"/>
      <c r="C60" s="30"/>
      <c r="D60" s="28"/>
      <c r="E60" s="28"/>
      <c r="F60" s="28"/>
      <c r="G60" s="28"/>
      <c r="H60" s="28"/>
      <c r="I60" s="28"/>
      <c r="J60" s="28"/>
      <c r="K60" s="28"/>
      <c r="L60" s="28"/>
      <c r="M60" s="28"/>
      <c r="N60" s="28"/>
      <c r="O60" s="28"/>
      <c r="P60" s="28"/>
      <c r="Q60" s="28"/>
      <c r="R60" s="28"/>
      <c r="S60" s="34"/>
      <c r="T60" s="34"/>
      <c r="U60" s="34"/>
      <c r="V60" s="34"/>
    </row>
    <row r="61" spans="2:22" s="29" customFormat="1" ht="12.75" customHeight="1">
      <c r="B61" s="30"/>
      <c r="C61" s="30"/>
      <c r="D61" s="28"/>
      <c r="E61" s="28"/>
      <c r="F61" s="28"/>
      <c r="G61" s="28"/>
      <c r="H61" s="28"/>
      <c r="I61" s="28"/>
      <c r="J61" s="28"/>
      <c r="K61" s="28"/>
      <c r="L61" s="28"/>
      <c r="M61" s="28"/>
      <c r="N61" s="28"/>
      <c r="O61" s="28"/>
      <c r="P61" s="28"/>
      <c r="Q61" s="28"/>
      <c r="R61" s="28"/>
      <c r="S61" s="34"/>
      <c r="T61" s="34"/>
      <c r="U61" s="34"/>
      <c r="V61" s="34"/>
    </row>
    <row r="62" spans="2:22" s="29" customFormat="1" ht="12.75" customHeight="1">
      <c r="B62" s="30"/>
      <c r="C62" s="30"/>
      <c r="D62" s="28"/>
      <c r="E62" s="28"/>
      <c r="F62" s="28"/>
      <c r="G62" s="28"/>
      <c r="H62" s="28"/>
      <c r="I62" s="28"/>
      <c r="J62" s="28"/>
      <c r="K62" s="28"/>
      <c r="L62" s="28"/>
      <c r="M62" s="28"/>
      <c r="N62" s="28"/>
      <c r="O62" s="28"/>
      <c r="P62" s="28"/>
      <c r="Q62" s="28"/>
      <c r="R62" s="28"/>
      <c r="S62" s="34"/>
      <c r="T62" s="34"/>
      <c r="U62" s="34"/>
      <c r="V62" s="34"/>
    </row>
    <row r="63" spans="2:22" s="29" customFormat="1" ht="12.75" customHeight="1">
      <c r="B63" s="30"/>
      <c r="C63" s="30"/>
      <c r="D63" s="28"/>
      <c r="E63" s="28"/>
      <c r="F63" s="28"/>
      <c r="G63" s="28"/>
      <c r="H63" s="28"/>
      <c r="I63" s="28"/>
      <c r="J63" s="28"/>
      <c r="K63" s="28"/>
      <c r="L63" s="28"/>
      <c r="M63" s="28"/>
      <c r="N63" s="28"/>
      <c r="O63" s="28"/>
      <c r="P63" s="28"/>
      <c r="Q63" s="28"/>
      <c r="R63" s="28"/>
      <c r="S63" s="34"/>
      <c r="T63" s="34"/>
      <c r="U63" s="34"/>
      <c r="V63" s="34"/>
    </row>
    <row r="64" spans="2:22" s="29" customFormat="1" ht="12.75" customHeight="1">
      <c r="B64" s="30"/>
      <c r="C64" s="30"/>
      <c r="D64" s="28"/>
      <c r="E64" s="28"/>
      <c r="F64" s="28"/>
      <c r="G64" s="28"/>
      <c r="H64" s="28"/>
      <c r="I64" s="28"/>
      <c r="J64" s="28"/>
      <c r="K64" s="28"/>
      <c r="L64" s="28"/>
      <c r="M64" s="28"/>
      <c r="N64" s="28"/>
      <c r="O64" s="28"/>
      <c r="P64" s="28"/>
      <c r="Q64" s="28"/>
      <c r="R64" s="28"/>
      <c r="S64" s="34"/>
      <c r="T64" s="34"/>
      <c r="U64" s="34"/>
      <c r="V64" s="34"/>
    </row>
    <row r="65" spans="2:22" s="29" customFormat="1" ht="12.75" customHeight="1">
      <c r="B65" s="30"/>
      <c r="C65" s="30"/>
      <c r="D65" s="28"/>
      <c r="E65" s="28"/>
      <c r="F65" s="28"/>
      <c r="G65" s="28"/>
      <c r="H65" s="28"/>
      <c r="I65" s="28"/>
      <c r="J65" s="28"/>
      <c r="K65" s="28"/>
      <c r="L65" s="28"/>
      <c r="M65" s="28"/>
      <c r="N65" s="28"/>
      <c r="O65" s="28"/>
      <c r="P65" s="28"/>
      <c r="Q65" s="28"/>
      <c r="R65" s="28"/>
      <c r="S65" s="34"/>
      <c r="T65" s="34"/>
      <c r="U65" s="34"/>
      <c r="V65" s="34"/>
    </row>
    <row r="66" spans="2:22" s="29" customFormat="1" ht="12.75" customHeight="1">
      <c r="B66" s="30"/>
      <c r="C66" s="30"/>
      <c r="D66" s="28"/>
      <c r="E66" s="28"/>
      <c r="F66" s="28"/>
      <c r="G66" s="28"/>
      <c r="H66" s="28"/>
      <c r="I66" s="28"/>
      <c r="J66" s="28"/>
      <c r="K66" s="28"/>
      <c r="L66" s="28"/>
      <c r="M66" s="28"/>
      <c r="N66" s="28"/>
      <c r="O66" s="28"/>
      <c r="P66" s="28"/>
      <c r="Q66" s="28"/>
      <c r="R66" s="28"/>
      <c r="S66" s="34"/>
      <c r="T66" s="34"/>
      <c r="U66" s="34"/>
      <c r="V66" s="34"/>
    </row>
    <row r="67" spans="2:22" s="29" customFormat="1" ht="12.75" customHeight="1">
      <c r="B67" s="30"/>
      <c r="C67" s="30"/>
      <c r="D67" s="28"/>
      <c r="E67" s="28"/>
      <c r="F67" s="28"/>
      <c r="G67" s="28"/>
      <c r="H67" s="28"/>
      <c r="I67" s="28"/>
      <c r="J67" s="28"/>
      <c r="K67" s="28"/>
      <c r="L67" s="28"/>
      <c r="M67" s="28"/>
      <c r="N67" s="28"/>
      <c r="O67" s="28"/>
      <c r="P67" s="28"/>
      <c r="Q67" s="28"/>
      <c r="R67" s="28"/>
      <c r="S67" s="34"/>
      <c r="T67" s="34"/>
      <c r="U67" s="34"/>
      <c r="V67" s="34"/>
    </row>
    <row r="68" spans="2:22" s="29" customFormat="1" ht="12.75" customHeight="1">
      <c r="B68" s="30"/>
      <c r="C68" s="30"/>
      <c r="D68" s="28"/>
      <c r="E68" s="28"/>
      <c r="F68" s="28"/>
      <c r="G68" s="28"/>
      <c r="H68" s="28"/>
      <c r="I68" s="28"/>
      <c r="J68" s="28"/>
      <c r="K68" s="28"/>
      <c r="L68" s="28"/>
      <c r="M68" s="28"/>
      <c r="N68" s="28"/>
      <c r="O68" s="28"/>
      <c r="P68" s="28"/>
      <c r="Q68" s="28"/>
      <c r="R68" s="28"/>
      <c r="S68" s="34"/>
      <c r="T68" s="34"/>
      <c r="U68" s="34"/>
      <c r="V68" s="34"/>
    </row>
    <row r="69" spans="2:22" s="29" customFormat="1" ht="12.75" customHeight="1">
      <c r="B69" s="30"/>
      <c r="C69" s="30"/>
      <c r="D69" s="28"/>
      <c r="E69" s="28"/>
      <c r="F69" s="28"/>
      <c r="G69" s="28"/>
      <c r="H69" s="28"/>
      <c r="I69" s="28"/>
      <c r="J69" s="28"/>
      <c r="K69" s="28"/>
      <c r="L69" s="28"/>
      <c r="M69" s="28"/>
      <c r="N69" s="28"/>
      <c r="O69" s="28"/>
      <c r="P69" s="28"/>
      <c r="Q69" s="28"/>
      <c r="R69" s="28"/>
      <c r="S69" s="34"/>
      <c r="T69" s="34"/>
      <c r="U69" s="34"/>
      <c r="V69" s="34"/>
    </row>
    <row r="70" spans="2:22" s="29" customFormat="1" ht="12.75" customHeight="1">
      <c r="B70" s="30"/>
      <c r="C70" s="30"/>
      <c r="D70" s="28"/>
      <c r="E70" s="28"/>
      <c r="F70" s="28"/>
      <c r="G70" s="28"/>
      <c r="H70" s="28"/>
      <c r="I70" s="28"/>
      <c r="J70" s="28"/>
      <c r="K70" s="28"/>
      <c r="L70" s="28"/>
      <c r="M70" s="28"/>
      <c r="N70" s="28"/>
      <c r="O70" s="28"/>
      <c r="P70" s="28"/>
      <c r="Q70" s="28"/>
      <c r="R70" s="28"/>
      <c r="S70" s="34"/>
      <c r="T70" s="34"/>
      <c r="U70" s="34"/>
      <c r="V70" s="34"/>
    </row>
    <row r="71" spans="2:22" s="29" customFormat="1" ht="12.75" customHeight="1">
      <c r="B71" s="30"/>
      <c r="C71" s="30"/>
      <c r="D71" s="28"/>
      <c r="E71" s="28"/>
      <c r="F71" s="28"/>
      <c r="G71" s="28"/>
      <c r="H71" s="28"/>
      <c r="I71" s="28"/>
      <c r="J71" s="28"/>
      <c r="K71" s="28"/>
      <c r="L71" s="28"/>
      <c r="M71" s="28"/>
      <c r="N71" s="28"/>
      <c r="O71" s="28"/>
      <c r="P71" s="28"/>
      <c r="Q71" s="28"/>
      <c r="R71" s="28"/>
      <c r="S71" s="34"/>
      <c r="T71" s="34"/>
      <c r="U71" s="34"/>
      <c r="V71" s="34"/>
    </row>
    <row r="72" spans="2:22" s="29" customFormat="1" ht="12.75" customHeight="1">
      <c r="B72" s="30"/>
      <c r="C72" s="30"/>
      <c r="D72" s="28"/>
      <c r="E72" s="28"/>
      <c r="F72" s="28"/>
      <c r="G72" s="28"/>
      <c r="H72" s="28"/>
      <c r="I72" s="28"/>
      <c r="J72" s="28"/>
      <c r="K72" s="28"/>
      <c r="L72" s="28"/>
      <c r="M72" s="28"/>
      <c r="N72" s="28"/>
      <c r="O72" s="28"/>
      <c r="P72" s="28"/>
      <c r="Q72" s="28"/>
      <c r="R72" s="28"/>
      <c r="S72" s="34"/>
      <c r="T72" s="34"/>
      <c r="U72" s="34"/>
      <c r="V72" s="34"/>
    </row>
    <row r="73" spans="2:22" s="29" customFormat="1" ht="12.75" customHeight="1">
      <c r="B73" s="30"/>
      <c r="C73" s="30"/>
      <c r="D73" s="28"/>
      <c r="E73" s="28"/>
      <c r="F73" s="28"/>
      <c r="G73" s="28"/>
      <c r="H73" s="28"/>
      <c r="I73" s="28"/>
      <c r="J73" s="28"/>
      <c r="K73" s="28"/>
      <c r="L73" s="28"/>
      <c r="M73" s="28"/>
      <c r="N73" s="28"/>
      <c r="O73" s="28"/>
      <c r="P73" s="28"/>
      <c r="Q73" s="28"/>
      <c r="R73" s="28"/>
      <c r="S73" s="34"/>
      <c r="T73" s="34"/>
      <c r="U73" s="34"/>
      <c r="V73" s="34"/>
    </row>
    <row r="74" spans="2:22" s="29" customFormat="1" ht="12.75" customHeight="1">
      <c r="B74" s="30"/>
      <c r="C74" s="30"/>
      <c r="D74" s="28"/>
      <c r="E74" s="28"/>
      <c r="F74" s="28"/>
      <c r="G74" s="28"/>
      <c r="H74" s="28"/>
      <c r="I74" s="28"/>
      <c r="J74" s="28"/>
      <c r="K74" s="28"/>
      <c r="L74" s="28"/>
      <c r="M74" s="28"/>
      <c r="N74" s="28"/>
      <c r="O74" s="28"/>
      <c r="P74" s="28"/>
      <c r="Q74" s="28"/>
      <c r="R74" s="28"/>
      <c r="S74" s="34"/>
      <c r="T74" s="34"/>
      <c r="U74" s="34"/>
      <c r="V74" s="34"/>
    </row>
    <row r="75" spans="2:22" s="29" customFormat="1" ht="12.75" customHeight="1">
      <c r="B75" s="30"/>
      <c r="C75" s="30"/>
      <c r="D75" s="28"/>
      <c r="E75" s="28"/>
      <c r="F75" s="28"/>
      <c r="G75" s="28"/>
      <c r="H75" s="28"/>
      <c r="I75" s="28"/>
      <c r="J75" s="28"/>
      <c r="K75" s="28"/>
      <c r="L75" s="28"/>
      <c r="M75" s="28"/>
      <c r="N75" s="28"/>
      <c r="O75" s="28"/>
      <c r="P75" s="28"/>
      <c r="Q75" s="28"/>
      <c r="R75" s="28"/>
      <c r="S75" s="34"/>
      <c r="T75" s="34"/>
      <c r="U75" s="34"/>
      <c r="V75" s="34"/>
    </row>
    <row r="76" spans="2:22" s="29" customFormat="1" ht="12.75" customHeight="1">
      <c r="B76" s="35"/>
      <c r="C76" s="35"/>
      <c r="S76" s="36"/>
      <c r="T76" s="36"/>
      <c r="U76" s="36"/>
      <c r="V76" s="36"/>
    </row>
    <row r="77" spans="2:22" s="29" customFormat="1" ht="15">
      <c r="B77" s="35"/>
      <c r="C77" s="35"/>
      <c r="S77" s="36"/>
      <c r="T77" s="36"/>
      <c r="U77" s="36"/>
      <c r="V77" s="36"/>
    </row>
    <row r="78" spans="2:22" s="29" customFormat="1" ht="15">
      <c r="B78" s="35"/>
      <c r="C78" s="35"/>
      <c r="S78" s="36"/>
      <c r="T78" s="36"/>
      <c r="U78" s="36"/>
      <c r="V78" s="36"/>
    </row>
    <row r="79" spans="2:22" s="29" customFormat="1" ht="15">
      <c r="B79" s="35"/>
      <c r="C79" s="35"/>
      <c r="S79" s="36"/>
      <c r="T79" s="36"/>
      <c r="U79" s="36"/>
      <c r="V79" s="36"/>
    </row>
    <row r="80" spans="2:22" s="29" customFormat="1" ht="15">
      <c r="B80" s="35"/>
      <c r="C80" s="35"/>
      <c r="S80" s="36"/>
      <c r="T80" s="36"/>
      <c r="U80" s="36"/>
      <c r="V80" s="36"/>
    </row>
    <row r="81" spans="2:22" s="29" customFormat="1" ht="15">
      <c r="B81" s="35"/>
      <c r="C81" s="35"/>
      <c r="S81" s="36"/>
      <c r="T81" s="36"/>
      <c r="U81" s="36"/>
      <c r="V81" s="36"/>
    </row>
    <row r="82" spans="2:22" s="29" customFormat="1" ht="15">
      <c r="B82" s="35"/>
      <c r="C82" s="35"/>
      <c r="S82" s="36"/>
      <c r="T82" s="36"/>
      <c r="U82" s="36"/>
      <c r="V82" s="36"/>
    </row>
    <row r="83" spans="2:22" s="29" customFormat="1" ht="15">
      <c r="B83" s="35"/>
      <c r="C83" s="35"/>
      <c r="S83" s="36"/>
      <c r="T83" s="36"/>
      <c r="U83" s="36"/>
      <c r="V83" s="36"/>
    </row>
    <row r="84" spans="2:22" s="29" customFormat="1" ht="15">
      <c r="B84" s="35"/>
      <c r="C84" s="35"/>
      <c r="S84" s="36"/>
      <c r="T84" s="36"/>
      <c r="U84" s="36"/>
      <c r="V84" s="36"/>
    </row>
    <row r="85" spans="2:22" s="29" customFormat="1" ht="15">
      <c r="B85" s="35"/>
      <c r="C85" s="35"/>
      <c r="S85" s="36"/>
      <c r="T85" s="36"/>
      <c r="U85" s="36"/>
      <c r="V85" s="36"/>
    </row>
    <row r="86" spans="2:22" s="29" customFormat="1" ht="15">
      <c r="B86" s="35"/>
      <c r="C86" s="35"/>
      <c r="S86" s="36"/>
      <c r="T86" s="36"/>
      <c r="U86" s="36"/>
      <c r="V86" s="36"/>
    </row>
    <row r="87" spans="2:22" s="29" customFormat="1" ht="15">
      <c r="B87" s="35"/>
      <c r="C87" s="35"/>
      <c r="S87" s="36"/>
      <c r="T87" s="36"/>
      <c r="U87" s="36"/>
      <c r="V87" s="36"/>
    </row>
    <row r="88" spans="2:22" s="29" customFormat="1" ht="15">
      <c r="B88" s="35"/>
      <c r="C88" s="35"/>
      <c r="S88" s="36"/>
      <c r="T88" s="36"/>
      <c r="U88" s="36"/>
      <c r="V88" s="36"/>
    </row>
    <row r="89" spans="2:22" s="29" customFormat="1" ht="15">
      <c r="B89" s="35"/>
      <c r="C89" s="35"/>
    </row>
    <row r="90" spans="2:22" s="29" customFormat="1" ht="15">
      <c r="B90" s="35"/>
      <c r="C90" s="35"/>
    </row>
    <row r="91" spans="2:22" s="29" customFormat="1" ht="15">
      <c r="B91" s="35"/>
      <c r="C91" s="35"/>
    </row>
    <row r="92" spans="2:22" s="29" customFormat="1" ht="15">
      <c r="B92" s="35"/>
      <c r="C92" s="35"/>
    </row>
    <row r="93" spans="2:22" s="29" customFormat="1" ht="15">
      <c r="B93" s="35"/>
      <c r="C93" s="35"/>
    </row>
    <row r="94" spans="2:22" s="29" customFormat="1" ht="15">
      <c r="B94" s="35"/>
      <c r="C94" s="35"/>
    </row>
    <row r="95" spans="2:22" s="29" customFormat="1" ht="15">
      <c r="B95" s="35"/>
      <c r="C95" s="35"/>
    </row>
    <row r="96" spans="2:22" s="29" customFormat="1" ht="15">
      <c r="B96" s="35"/>
      <c r="C96" s="35"/>
    </row>
    <row r="97" spans="2:3" s="29" customFormat="1" ht="15">
      <c r="B97" s="35"/>
      <c r="C97" s="35"/>
    </row>
    <row r="98" spans="2:3" s="29" customFormat="1" ht="15">
      <c r="B98" s="35"/>
      <c r="C98" s="35"/>
    </row>
    <row r="99" spans="2:3" s="29" customFormat="1" ht="15">
      <c r="B99" s="35"/>
      <c r="C99" s="35"/>
    </row>
    <row r="100" spans="2:3" s="29" customFormat="1" ht="15">
      <c r="B100" s="35"/>
      <c r="C100" s="35"/>
    </row>
    <row r="101" spans="2:3" s="29" customFormat="1" ht="15">
      <c r="B101" s="35"/>
      <c r="C101" s="35"/>
    </row>
    <row r="102" spans="2:3" s="29" customFormat="1" ht="15">
      <c r="B102" s="35"/>
      <c r="C102" s="35"/>
    </row>
    <row r="103" spans="2:3" s="29" customFormat="1" ht="15">
      <c r="B103" s="35"/>
      <c r="C103" s="35"/>
    </row>
    <row r="104" spans="2:3" s="29" customFormat="1" ht="15">
      <c r="B104" s="35"/>
      <c r="C104" s="35"/>
    </row>
    <row r="105" spans="2:3" s="29" customFormat="1" ht="15">
      <c r="B105" s="35"/>
      <c r="C105" s="35"/>
    </row>
    <row r="106" spans="2:3" s="29" customFormat="1" ht="15">
      <c r="B106" s="35"/>
      <c r="C106" s="35"/>
    </row>
    <row r="107" spans="2:3" s="29" customFormat="1" ht="15">
      <c r="B107" s="35"/>
      <c r="C107" s="35"/>
    </row>
    <row r="108" spans="2:3" s="29" customFormat="1" ht="15">
      <c r="B108" s="35"/>
      <c r="C108" s="35"/>
    </row>
    <row r="109" spans="2:3" s="29" customFormat="1" ht="15">
      <c r="B109" s="35"/>
      <c r="C109" s="35"/>
    </row>
    <row r="110" spans="2:3" s="29" customFormat="1" ht="15">
      <c r="B110" s="35"/>
      <c r="C110" s="35"/>
    </row>
    <row r="111" spans="2:3" s="29" customFormat="1" ht="15">
      <c r="B111" s="35"/>
      <c r="C111" s="35"/>
    </row>
    <row r="112" spans="2:3" s="29" customFormat="1" ht="15">
      <c r="B112" s="35"/>
      <c r="C112" s="35"/>
    </row>
    <row r="113" spans="2:3" s="29" customFormat="1" ht="15">
      <c r="B113" s="35"/>
      <c r="C113" s="35"/>
    </row>
    <row r="114" spans="2:3">
      <c r="B114" s="23"/>
      <c r="C114" s="23"/>
    </row>
    <row r="115" spans="2:3">
      <c r="B115" s="23"/>
      <c r="C115" s="23"/>
    </row>
    <row r="116" spans="2:3">
      <c r="B116" s="23"/>
      <c r="C116" s="23"/>
    </row>
    <row r="117" spans="2:3">
      <c r="B117" s="23"/>
      <c r="C117" s="23"/>
    </row>
    <row r="118" spans="2:3">
      <c r="B118" s="23"/>
      <c r="C118" s="23"/>
    </row>
    <row r="119" spans="2:3">
      <c r="B119" s="23"/>
      <c r="C119" s="23"/>
    </row>
  </sheetData>
  <sheetProtection algorithmName="SHA-512" hashValue="Il2UE07lP3gKPIo+sAyuM7XdwnKYwlyhKl3LhcOTCE1CngGPpXhIb4ehVGI5ALpdmNSSUNjCUIj3faYp8V+zng==" saltValue="Pj4oImB5SRk44bPprBOl5A==" spinCount="100000" sheet="1" objects="1" scenarios="1"/>
  <dataConsolidate/>
  <mergeCells count="288">
    <mergeCell ref="K43:M43"/>
    <mergeCell ref="K49:L49"/>
    <mergeCell ref="E50:F50"/>
    <mergeCell ref="E40:F40"/>
    <mergeCell ref="B46:H46"/>
    <mergeCell ref="I46:L46"/>
    <mergeCell ref="C27:D27"/>
    <mergeCell ref="C28:D28"/>
    <mergeCell ref="C29:D29"/>
    <mergeCell ref="C30:D30"/>
    <mergeCell ref="C31:D31"/>
    <mergeCell ref="C32:D32"/>
    <mergeCell ref="C33:D33"/>
    <mergeCell ref="C43:D43"/>
    <mergeCell ref="C34:D34"/>
    <mergeCell ref="C35:D35"/>
    <mergeCell ref="C36:D36"/>
    <mergeCell ref="C37:D37"/>
    <mergeCell ref="C38:D38"/>
    <mergeCell ref="C39:D39"/>
    <mergeCell ref="C40:D40"/>
    <mergeCell ref="C41:D41"/>
    <mergeCell ref="C42:D42"/>
    <mergeCell ref="M46:O46"/>
    <mergeCell ref="C18:D18"/>
    <mergeCell ref="C19:D19"/>
    <mergeCell ref="C20:D20"/>
    <mergeCell ref="C21:D21"/>
    <mergeCell ref="C22:D22"/>
    <mergeCell ref="C23:D23"/>
    <mergeCell ref="C24:D24"/>
    <mergeCell ref="C25:D25"/>
    <mergeCell ref="C26:D26"/>
    <mergeCell ref="P13:R13"/>
    <mergeCell ref="T13:V13"/>
    <mergeCell ref="T15:V15"/>
    <mergeCell ref="T14:V14"/>
    <mergeCell ref="A1:A12"/>
    <mergeCell ref="R9:T9"/>
    <mergeCell ref="U9:V9"/>
    <mergeCell ref="O6:Q6"/>
    <mergeCell ref="O7:Q7"/>
    <mergeCell ref="O8:Q8"/>
    <mergeCell ref="B6:D6"/>
    <mergeCell ref="F6:I6"/>
    <mergeCell ref="B1:V1"/>
    <mergeCell ref="B3:D3"/>
    <mergeCell ref="E3:G3"/>
    <mergeCell ref="H3:I3"/>
    <mergeCell ref="J3:L3"/>
    <mergeCell ref="B4:D4"/>
    <mergeCell ref="E4:O4"/>
    <mergeCell ref="B5:D5"/>
    <mergeCell ref="B7:D7"/>
    <mergeCell ref="F7:I7"/>
    <mergeCell ref="B8:D8"/>
    <mergeCell ref="F8:I8"/>
    <mergeCell ref="P46:R46"/>
    <mergeCell ref="S46:V46"/>
    <mergeCell ref="B48:D48"/>
    <mergeCell ref="B51:D52"/>
    <mergeCell ref="I51:J51"/>
    <mergeCell ref="I52:J52"/>
    <mergeCell ref="E51:F51"/>
    <mergeCell ref="E52:F52"/>
    <mergeCell ref="G51:H51"/>
    <mergeCell ref="K51:L51"/>
    <mergeCell ref="M48:V48"/>
    <mergeCell ref="M49:V52"/>
    <mergeCell ref="F48:K48"/>
    <mergeCell ref="G52:H52"/>
    <mergeCell ref="K52:L52"/>
    <mergeCell ref="B49:D50"/>
    <mergeCell ref="E49:F49"/>
    <mergeCell ref="G49:H49"/>
    <mergeCell ref="I49:J49"/>
    <mergeCell ref="G50:H50"/>
    <mergeCell ref="I50:J50"/>
    <mergeCell ref="K50:L50"/>
    <mergeCell ref="H40:J40"/>
    <mergeCell ref="K40:M40"/>
    <mergeCell ref="P40:R40"/>
    <mergeCell ref="T40:V40"/>
    <mergeCell ref="B45:H45"/>
    <mergeCell ref="I45:L45"/>
    <mergeCell ref="M45:O45"/>
    <mergeCell ref="P45:R45"/>
    <mergeCell ref="S45:V45"/>
    <mergeCell ref="E41:F41"/>
    <mergeCell ref="H41:J41"/>
    <mergeCell ref="K41:M41"/>
    <mergeCell ref="E43:F43"/>
    <mergeCell ref="E42:F42"/>
    <mergeCell ref="H42:J42"/>
    <mergeCell ref="K42:M42"/>
    <mergeCell ref="P42:R42"/>
    <mergeCell ref="T42:V42"/>
    <mergeCell ref="H43:J43"/>
    <mergeCell ref="P43:R43"/>
    <mergeCell ref="T43:V43"/>
    <mergeCell ref="P41:R41"/>
    <mergeCell ref="T41:V41"/>
    <mergeCell ref="N40:O40"/>
    <mergeCell ref="E38:F38"/>
    <mergeCell ref="H38:J38"/>
    <mergeCell ref="K38:M38"/>
    <mergeCell ref="P38:R38"/>
    <mergeCell ref="T38:V38"/>
    <mergeCell ref="E39:F39"/>
    <mergeCell ref="H39:J39"/>
    <mergeCell ref="K39:M39"/>
    <mergeCell ref="P39:R39"/>
    <mergeCell ref="T39:V39"/>
    <mergeCell ref="N38:O38"/>
    <mergeCell ref="N39:O39"/>
    <mergeCell ref="E36:F36"/>
    <mergeCell ref="H36:J36"/>
    <mergeCell ref="K36:M36"/>
    <mergeCell ref="P36:R36"/>
    <mergeCell ref="T36:V36"/>
    <mergeCell ref="E37:F37"/>
    <mergeCell ref="H37:J37"/>
    <mergeCell ref="K37:M37"/>
    <mergeCell ref="P37:R37"/>
    <mergeCell ref="T37:V37"/>
    <mergeCell ref="N36:O36"/>
    <mergeCell ref="N37:O37"/>
    <mergeCell ref="E34:F34"/>
    <mergeCell ref="H34:J34"/>
    <mergeCell ref="K34:M34"/>
    <mergeCell ref="P34:R34"/>
    <mergeCell ref="T34:V34"/>
    <mergeCell ref="E35:F35"/>
    <mergeCell ref="H35:J35"/>
    <mergeCell ref="K35:M35"/>
    <mergeCell ref="P35:R35"/>
    <mergeCell ref="T35:V35"/>
    <mergeCell ref="N34:O34"/>
    <mergeCell ref="N35:O35"/>
    <mergeCell ref="E32:F32"/>
    <mergeCell ref="H32:J32"/>
    <mergeCell ref="K32:M32"/>
    <mergeCell ref="P32:R32"/>
    <mergeCell ref="T32:V32"/>
    <mergeCell ref="E33:F33"/>
    <mergeCell ref="H33:J33"/>
    <mergeCell ref="K33:M33"/>
    <mergeCell ref="P33:R33"/>
    <mergeCell ref="T33:V33"/>
    <mergeCell ref="N32:O32"/>
    <mergeCell ref="N33:O33"/>
    <mergeCell ref="E30:F30"/>
    <mergeCell ref="H30:J30"/>
    <mergeCell ref="K30:M30"/>
    <mergeCell ref="P30:R30"/>
    <mergeCell ref="T30:V30"/>
    <mergeCell ref="E31:F31"/>
    <mergeCell ref="H31:J31"/>
    <mergeCell ref="K31:M31"/>
    <mergeCell ref="P31:R31"/>
    <mergeCell ref="T31:V31"/>
    <mergeCell ref="N30:O30"/>
    <mergeCell ref="N31:O31"/>
    <mergeCell ref="E28:F28"/>
    <mergeCell ref="H28:J28"/>
    <mergeCell ref="K28:M28"/>
    <mergeCell ref="P28:R28"/>
    <mergeCell ref="T28:V28"/>
    <mergeCell ref="E29:F29"/>
    <mergeCell ref="H29:J29"/>
    <mergeCell ref="K29:M29"/>
    <mergeCell ref="P29:R29"/>
    <mergeCell ref="T29:V29"/>
    <mergeCell ref="N28:O28"/>
    <mergeCell ref="N29:O29"/>
    <mergeCell ref="E26:F26"/>
    <mergeCell ref="H26:J26"/>
    <mergeCell ref="K26:M26"/>
    <mergeCell ref="P26:R26"/>
    <mergeCell ref="T26:V26"/>
    <mergeCell ref="E27:F27"/>
    <mergeCell ref="H27:J27"/>
    <mergeCell ref="K27:M27"/>
    <mergeCell ref="P27:R27"/>
    <mergeCell ref="T27:V27"/>
    <mergeCell ref="N26:O26"/>
    <mergeCell ref="N27:O27"/>
    <mergeCell ref="E24:F24"/>
    <mergeCell ref="H24:J24"/>
    <mergeCell ref="K24:M24"/>
    <mergeCell ref="P24:R24"/>
    <mergeCell ref="T24:V24"/>
    <mergeCell ref="E25:F25"/>
    <mergeCell ref="H25:J25"/>
    <mergeCell ref="K25:M25"/>
    <mergeCell ref="P25:R25"/>
    <mergeCell ref="T25:V25"/>
    <mergeCell ref="N24:O24"/>
    <mergeCell ref="N25:O25"/>
    <mergeCell ref="E22:F22"/>
    <mergeCell ref="H22:J22"/>
    <mergeCell ref="K22:M22"/>
    <mergeCell ref="P22:R22"/>
    <mergeCell ref="T22:V22"/>
    <mergeCell ref="E23:F23"/>
    <mergeCell ref="H23:J23"/>
    <mergeCell ref="K23:M23"/>
    <mergeCell ref="P23:R23"/>
    <mergeCell ref="T23:V23"/>
    <mergeCell ref="N23:O23"/>
    <mergeCell ref="E20:F20"/>
    <mergeCell ref="H20:J20"/>
    <mergeCell ref="K20:M20"/>
    <mergeCell ref="P20:R20"/>
    <mergeCell ref="T20:V20"/>
    <mergeCell ref="E21:F21"/>
    <mergeCell ref="H21:J21"/>
    <mergeCell ref="K21:M21"/>
    <mergeCell ref="P21:R21"/>
    <mergeCell ref="T21:V21"/>
    <mergeCell ref="E18:F18"/>
    <mergeCell ref="H18:J18"/>
    <mergeCell ref="K18:M18"/>
    <mergeCell ref="P18:R18"/>
    <mergeCell ref="T18:V18"/>
    <mergeCell ref="E19:F19"/>
    <mergeCell ref="H19:J19"/>
    <mergeCell ref="K19:M19"/>
    <mergeCell ref="P19:R19"/>
    <mergeCell ref="T19:V19"/>
    <mergeCell ref="C14:D14"/>
    <mergeCell ref="C15:D15"/>
    <mergeCell ref="E16:F16"/>
    <mergeCell ref="H16:J16"/>
    <mergeCell ref="K16:M16"/>
    <mergeCell ref="P16:R16"/>
    <mergeCell ref="T16:V16"/>
    <mergeCell ref="E17:F17"/>
    <mergeCell ref="H17:J17"/>
    <mergeCell ref="K17:M17"/>
    <mergeCell ref="P17:R17"/>
    <mergeCell ref="T17:V17"/>
    <mergeCell ref="C16:D16"/>
    <mergeCell ref="C17:D17"/>
    <mergeCell ref="E14:F14"/>
    <mergeCell ref="H14:J14"/>
    <mergeCell ref="K14:M14"/>
    <mergeCell ref="P14:R14"/>
    <mergeCell ref="E15:F15"/>
    <mergeCell ref="H15:J15"/>
    <mergeCell ref="K15:M15"/>
    <mergeCell ref="P15:R15"/>
    <mergeCell ref="E13:F13"/>
    <mergeCell ref="H13:J13"/>
    <mergeCell ref="K13:M13"/>
    <mergeCell ref="C13:D13"/>
    <mergeCell ref="J6:K6"/>
    <mergeCell ref="J7:K7"/>
    <mergeCell ref="J8:K8"/>
    <mergeCell ref="J9:K9"/>
    <mergeCell ref="N13:O13"/>
    <mergeCell ref="L6:N6"/>
    <mergeCell ref="L8:N8"/>
    <mergeCell ref="L7:N7"/>
    <mergeCell ref="L9:N9"/>
    <mergeCell ref="B9:D9"/>
    <mergeCell ref="F9:I9"/>
    <mergeCell ref="E5:O5"/>
    <mergeCell ref="O9:Q9"/>
    <mergeCell ref="B11:V11"/>
    <mergeCell ref="R6:T6"/>
    <mergeCell ref="U6:V6"/>
    <mergeCell ref="R7:T7"/>
    <mergeCell ref="U7:V7"/>
    <mergeCell ref="R8:T8"/>
    <mergeCell ref="U8:V8"/>
    <mergeCell ref="N41:O41"/>
    <mergeCell ref="N42:O42"/>
    <mergeCell ref="N43:O43"/>
    <mergeCell ref="N14:O14"/>
    <mergeCell ref="N15:O15"/>
    <mergeCell ref="N16:O16"/>
    <mergeCell ref="N17:O17"/>
    <mergeCell ref="N18:O18"/>
    <mergeCell ref="N19:O19"/>
    <mergeCell ref="N20:O20"/>
    <mergeCell ref="N21:O21"/>
    <mergeCell ref="N22:O22"/>
  </mergeCells>
  <phoneticPr fontId="5" type="Hiragana"/>
  <conditionalFormatting sqref="A14:C43 K14:K43 P14:V43 E14:G26 E28:G43 H14:H43">
    <cfRule type="expression" dxfId="4" priority="95">
      <formula>$AE14="1"</formula>
    </cfRule>
  </conditionalFormatting>
  <conditionalFormatting sqref="E27:G27">
    <cfRule type="expression" dxfId="3" priority="100">
      <formula>$AE27="1"</formula>
    </cfRule>
  </conditionalFormatting>
  <dataValidations count="3">
    <dataValidation type="custom" allowBlank="1" showInputMessage="1" showErrorMessage="1" errorTitle="入力データ重複" error="入力したIDが重複しています。" sqref="A14:A43" xr:uid="{00000000-0002-0000-0400-000000000000}">
      <formula1>COUNTIF($A$14:$A$43,A14)=1</formula1>
    </dataValidation>
    <dataValidation type="list" showInputMessage="1" showErrorMessage="1" sqref="B1:V1" xr:uid="{00000000-0002-0000-0400-000001000000}">
      <formula1>$AF$13:$AF$21</formula1>
    </dataValidation>
    <dataValidation type="list" allowBlank="1" showInputMessage="1" showErrorMessage="1" sqref="U7:V9" xr:uid="{00000000-0002-0000-0400-000002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M D A A B Q S w M E F A A C A A g A R V 5 Y U n 7 y 4 2 a j A A A A 9 Q A A A B I A H A B D b 2 5 m a W c v U G F j a 2 F n Z S 5 4 b W w g o h g A K K A U A A A A A A A A A A A A A A A A A A A A A A A A A A A A h Y + x D o I w G I R f h X S n L X U h 5 K c M b k Y S E h P j 2 p Q K R S i G F s u 7 O f h I v o I Y R d 0 c 7 7 6 7 5 O 5 + v U E 2 d W 1 w U Y P V v U l R h C k K l J F 9 q U 2 V o t E d w x h l H A o h T 6 J S w R w 2 N p m s T l H t 3 D k h x H u P / Q r 3 Q 0 U Y p R E 5 5 N u d r F U n Q m 2 s E 0 Y q 9 G m V / 1 u I w / 4 1 h j M c x 5 j R e R K Q x Y N c m y 9 n M 3 v S H x P W Y + v G Q f F G h J s C y C K B v C / w B 1 B L A w Q U A A I A C A B F X l 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V 5 Y U i i K R 7 g O A A A A E Q A A A B M A H A B G b 3 J t d W x h c y 9 T Z W N 0 a W 9 u M S 5 t I K I Y A C i g F A A A A A A A A A A A A A A A A A A A A A A A A A A A A C t O T S 7 J z M 9 T C I b Q h t Y A U E s B A i 0 A F A A C A A g A R V 5 Y U n 7 y 4 2 a j A A A A 9 Q A A A B I A A A A A A A A A A A A A A A A A A A A A A E N v b m Z p Z y 9 Q Y W N r Y W d l L n h t b F B L A Q I t A B Q A A g A I A E V e W F I P y u m r p A A A A O k A A A A T A A A A A A A A A A A A A A A A A O 8 A A A B b Q 2 9 u d G V u d F 9 U e X B l c 1 0 u e G 1 s U E s B A i 0 A F A A C A A g A R V 5 Y 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0 o x 9 x M S I 1 L j / v f K E B 0 N 5 A A A A A A A g A A A A A A E G Y A A A A B A A A g A A A A H 4 V G 5 X g a p n X l h + R u 5 9 e D G + P G f c H b i l 3 G f f 8 2 l 2 T 4 A O U A A A A A D o A A A A A C A A A g A A A A p u a J Z a F 6 j m F D m v y J r R e U 3 B D d 8 p I Z I U y B x Q a D F w G 6 I S V Q A A A A h b K e U d U C 4 Y t e K L v / C 6 1 f i U I Z J j r p N x m g k 3 c n 3 q 4 T + D l i S 7 p D 4 W w R V b 4 m R / 4 C n Y q T Z m k + Z w v i D A s v F / v 5 r I e 0 j D P z G R 1 j g f B 4 U + r d R v H 1 4 A 1 A A A A A 0 u 7 N Q r K 0 9 2 m 7 P x v 1 i g i 4 a L V W r D n 1 O x J q A 1 T g g L Z d T P 7 S T 4 C Q V G D t g q 4 L G R c b f N c 1 u H Y Y f m R D R B T c n 9 V L r I t Q n g = = < / 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8B76FDF5229F47A520DB370439DA67" ma:contentTypeVersion="7" ma:contentTypeDescription="新しいドキュメントを作成します。" ma:contentTypeScope="" ma:versionID="1dca850a8abeb2e2e05c7ce7be09f71d">
  <xsd:schema xmlns:xsd="http://www.w3.org/2001/XMLSchema" xmlns:xs="http://www.w3.org/2001/XMLSchema" xmlns:p="http://schemas.microsoft.com/office/2006/metadata/properties" xmlns:ns2="0547be31-5518-4789-ad72-0caddb0e10e1" targetNamespace="http://schemas.microsoft.com/office/2006/metadata/properties" ma:root="true" ma:fieldsID="c809df26ec5169d195e0118742ec843a" ns2:_="">
    <xsd:import namespace="0547be31-5518-4789-ad72-0caddb0e10e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47be31-5518-4789-ad72-0caddb0e1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BA2AEC-5650-4A1E-B288-BC3CC9AF2C19}">
  <ds:schemaRef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0547be31-5518-4789-ad72-0caddb0e10e1"/>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E44E63AD-CBDF-4723-B77E-FC6341550579}">
  <ds:schemaRefs>
    <ds:schemaRef ds:uri="http://schemas.microsoft.com/DataMashup"/>
  </ds:schemaRefs>
</ds:datastoreItem>
</file>

<file path=customXml/itemProps3.xml><?xml version="1.0" encoding="utf-8"?>
<ds:datastoreItem xmlns:ds="http://schemas.openxmlformats.org/officeDocument/2006/customXml" ds:itemID="{5695E717-7392-4752-8C2F-D896F0BBBC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47be31-5518-4789-ad72-0caddb0e10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A1D2D6E-D697-42E4-9EBA-32DE5B1B54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12</vt:i4>
      </vt:variant>
    </vt:vector>
  </HeadingPairs>
  <TitlesOfParts>
    <vt:vector size="27" baseType="lpstr">
      <vt:lpstr>年度初振込明細</vt:lpstr>
      <vt:lpstr>はじめに</vt:lpstr>
      <vt:lpstr>【入力用】チーム登録</vt:lpstr>
      <vt:lpstr>【印刷用】チーム登録票</vt:lpstr>
      <vt:lpstr>【入力用】個人登録票</vt:lpstr>
      <vt:lpstr>【印刷用】個人登録票</vt:lpstr>
      <vt:lpstr>【入力用】日本協会登録用紙</vt:lpstr>
      <vt:lpstr>【印刷用】日本協会登録用紙</vt:lpstr>
      <vt:lpstr>【入力用】東西・全日本インカレ申込書</vt:lpstr>
      <vt:lpstr>【印刷用】東西・全日本インカレ申込書</vt:lpstr>
      <vt:lpstr>【入力・提出用】全日本インカレ写真ページ</vt:lpstr>
      <vt:lpstr>blank</vt:lpstr>
      <vt:lpstr>ここから右は不要説も出ていました(全日本の登録には不要です)</vt:lpstr>
      <vt:lpstr>入力シート(個票)</vt:lpstr>
      <vt:lpstr>日ソ追加登録用紙</vt:lpstr>
      <vt:lpstr>【印刷用】チーム登録票!Print_Area</vt:lpstr>
      <vt:lpstr>【印刷用】個人登録票!Print_Area</vt:lpstr>
      <vt:lpstr>【印刷用】東西・全日本インカレ申込書!Print_Area</vt:lpstr>
      <vt:lpstr>【印刷用】日本協会登録用紙!Print_Area</vt:lpstr>
      <vt:lpstr>【入力・提出用】全日本インカレ写真ページ!Print_Area</vt:lpstr>
      <vt:lpstr>【入力用】チーム登録!Print_Area</vt:lpstr>
      <vt:lpstr>【入力用】個人登録票!Print_Area</vt:lpstr>
      <vt:lpstr>【入力用】東西・全日本インカレ申込書!Print_Area</vt:lpstr>
      <vt:lpstr>【入力用】日本協会登録用紙!Print_Area</vt:lpstr>
      <vt:lpstr>日ソ追加登録用紙!Print_Area</vt:lpstr>
      <vt:lpstr>'入力シート(個票)'!Print_Area</vt:lpstr>
      <vt:lpstr>年度初振込明細!Print_Area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石川博</dc:creator>
  <cp:lastModifiedBy>伊勢  幸広</cp:lastModifiedBy>
  <cp:lastPrinted>2025-02-07T07:45:09Z</cp:lastPrinted>
  <dcterms:created xsi:type="dcterms:W3CDTF">2013-02-04T06:06:45Z</dcterms:created>
  <dcterms:modified xsi:type="dcterms:W3CDTF">2025-02-25T11:02:41Z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0x010100708B76FDF5229F47A520DB370439DA67</vt:lpwstr>
  </property>
</Properties>
</file>